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ike\Downloads\"/>
    </mc:Choice>
  </mc:AlternateContent>
  <xr:revisionPtr revIDLastSave="0" documentId="13_ncr:1_{508A85E0-386F-4957-A8D5-92DB46A2977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7" r:id="rId1"/>
    <sheet name="Revenue and Summary" sheetId="6" state="hidden" r:id="rId2"/>
    <sheet name="Revenue and Expense Detail" sheetId="2" r:id="rId3"/>
    <sheet name="Input" sheetId="1" state="hidden" r:id="rId4"/>
    <sheet name="GLDetails" sheetId="8" state="hidden" r:id="rId5"/>
    <sheet name="GL_Audit_Trail" sheetId="9" state="hidden" r:id="rId6"/>
  </sheets>
  <definedNames>
    <definedName name="_xlnm.Print_Area" localSheetId="2">'Revenue and Expense Detail'!$A$1:$L$212</definedName>
    <definedName name="_xlnm.Print_Area" localSheetId="1">'Revenue and Summary'!$A$1:$K$52</definedName>
    <definedName name="_xlnm.Print_Titles" localSheetId="2">'Revenue and Expense Detail'!$6:$6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7" l="1"/>
  <c r="B14" i="7"/>
  <c r="K24" i="6"/>
  <c r="J24" i="6"/>
  <c r="I24" i="6"/>
  <c r="F24" i="6"/>
  <c r="C24" i="6"/>
  <c r="K25" i="6"/>
  <c r="J25" i="6"/>
  <c r="I25" i="6"/>
  <c r="F25" i="6"/>
  <c r="C25" i="6"/>
  <c r="H24" i="6"/>
  <c r="G24" i="6"/>
  <c r="E24" i="6"/>
  <c r="D24" i="6"/>
  <c r="K21" i="6"/>
  <c r="J21" i="6"/>
  <c r="I21" i="6"/>
  <c r="H21" i="6"/>
  <c r="G21" i="6"/>
  <c r="F21" i="6"/>
  <c r="E21" i="6"/>
  <c r="D21" i="6"/>
  <c r="C21" i="6"/>
  <c r="K16" i="6"/>
  <c r="J16" i="6"/>
  <c r="I16" i="6"/>
  <c r="H16" i="6"/>
  <c r="G16" i="6"/>
  <c r="F16" i="6"/>
  <c r="E16" i="6"/>
  <c r="D16" i="6"/>
  <c r="C16" i="6"/>
  <c r="H15" i="2"/>
  <c r="E15" i="2"/>
  <c r="H24" i="2"/>
  <c r="E24" i="2"/>
  <c r="H178" i="2"/>
  <c r="E178" i="2"/>
  <c r="H160" i="2"/>
  <c r="E160" i="2"/>
  <c r="H157" i="2"/>
  <c r="E157" i="2"/>
  <c r="H54" i="2"/>
  <c r="E54" i="2"/>
  <c r="L19" i="2"/>
  <c r="H19" i="2"/>
  <c r="E19" i="2"/>
  <c r="G15" i="2"/>
  <c r="B15" i="2"/>
  <c r="D15" i="2"/>
  <c r="B157" i="2"/>
  <c r="B24" i="2"/>
  <c r="G54" i="2"/>
  <c r="D54" i="2"/>
  <c r="B19" i="2"/>
  <c r="G178" i="2"/>
  <c r="D19" i="2"/>
  <c r="D160" i="2"/>
  <c r="B178" i="2"/>
  <c r="G157" i="2"/>
  <c r="B54" i="2"/>
  <c r="G19" i="2"/>
  <c r="D157" i="2"/>
  <c r="D24" i="2"/>
  <c r="B160" i="2"/>
  <c r="G24" i="2"/>
  <c r="G160" i="2"/>
  <c r="D178" i="2"/>
  <c r="G39" i="2"/>
  <c r="F15" i="2" l="1"/>
  <c r="K15" i="2"/>
  <c r="L15" i="2" s="1"/>
  <c r="I15" i="2"/>
  <c r="F24" i="2"/>
  <c r="I24" i="2"/>
  <c r="K24" i="2"/>
  <c r="L24" i="2" s="1"/>
  <c r="K178" i="2"/>
  <c r="L178" i="2" s="1"/>
  <c r="F178" i="2"/>
  <c r="I178" i="2"/>
  <c r="K160" i="2"/>
  <c r="L160" i="2" s="1"/>
  <c r="F160" i="2"/>
  <c r="I160" i="2"/>
  <c r="K157" i="2"/>
  <c r="L157" i="2" s="1"/>
  <c r="F157" i="2"/>
  <c r="I157" i="2"/>
  <c r="K54" i="2"/>
  <c r="L54" i="2" s="1"/>
  <c r="F54" i="2"/>
  <c r="I54" i="2"/>
  <c r="F19" i="2"/>
  <c r="K19" i="2"/>
  <c r="I19" i="2"/>
  <c r="H37" i="2"/>
  <c r="E37" i="2"/>
  <c r="G37" i="2"/>
  <c r="B37" i="2"/>
  <c r="D37" i="2"/>
  <c r="K37" i="2" l="1"/>
  <c r="L37" i="2" s="1"/>
  <c r="F37" i="2"/>
  <c r="I37" i="2"/>
  <c r="H171" i="2"/>
  <c r="E171" i="2"/>
  <c r="G171" i="2"/>
  <c r="B171" i="2"/>
  <c r="D171" i="2"/>
  <c r="D13" i="2"/>
  <c r="K171" i="2" l="1"/>
  <c r="L171" i="2" s="1"/>
  <c r="I171" i="2"/>
  <c r="F171" i="2"/>
  <c r="H31" i="7"/>
  <c r="H25" i="7"/>
  <c r="H24" i="7"/>
  <c r="H23" i="7"/>
  <c r="H22" i="7"/>
  <c r="H14" i="7"/>
  <c r="H13" i="7"/>
  <c r="H12" i="7"/>
  <c r="H11" i="7"/>
  <c r="H10" i="7"/>
  <c r="H161" i="2"/>
  <c r="E161" i="2"/>
  <c r="H126" i="2"/>
  <c r="E126" i="2"/>
  <c r="G161" i="2"/>
  <c r="G126" i="2"/>
  <c r="D126" i="2"/>
  <c r="B161" i="2"/>
  <c r="D161" i="2"/>
  <c r="B126" i="2"/>
  <c r="K161" i="2" l="1"/>
  <c r="L161" i="2" s="1"/>
  <c r="F161" i="2"/>
  <c r="I161" i="2"/>
  <c r="F126" i="2"/>
  <c r="K126" i="2"/>
  <c r="L126" i="2" s="1"/>
  <c r="I126" i="2"/>
  <c r="F28" i="7"/>
  <c r="B31" i="7"/>
  <c r="B26" i="7" l="1"/>
  <c r="B12" i="7"/>
  <c r="B28" i="7" l="1"/>
  <c r="J164" i="2"/>
  <c r="H51" i="2" l="1"/>
  <c r="E51" i="2"/>
  <c r="D51" i="2"/>
  <c r="B51" i="2"/>
  <c r="G51" i="2"/>
  <c r="K51" i="2" l="1"/>
  <c r="L51" i="2" s="1"/>
  <c r="I51" i="2"/>
  <c r="F51" i="2"/>
  <c r="G21" i="2"/>
  <c r="G10" i="2"/>
  <c r="G14" i="2"/>
  <c r="G25" i="2"/>
  <c r="G12" i="2"/>
  <c r="G13" i="2"/>
  <c r="G11" i="2"/>
  <c r="B10" i="2"/>
  <c r="I10" i="6" l="1"/>
  <c r="I11" i="6"/>
  <c r="I12" i="6"/>
  <c r="I13" i="6"/>
  <c r="I14" i="6"/>
  <c r="I15" i="6"/>
  <c r="I17" i="6"/>
  <c r="I18" i="6"/>
  <c r="I19" i="6"/>
  <c r="I20" i="6"/>
  <c r="I22" i="6"/>
  <c r="I23" i="6"/>
  <c r="H179" i="2"/>
  <c r="E179" i="2"/>
  <c r="H156" i="2"/>
  <c r="E156" i="2"/>
  <c r="H158" i="2"/>
  <c r="E158" i="2"/>
  <c r="H159" i="2"/>
  <c r="E159" i="2"/>
  <c r="H141" i="2"/>
  <c r="E141" i="2"/>
  <c r="J100" i="2"/>
  <c r="H97" i="2"/>
  <c r="E97" i="2"/>
  <c r="H66" i="2"/>
  <c r="E66" i="2"/>
  <c r="H55" i="2"/>
  <c r="E55" i="2"/>
  <c r="H53" i="2"/>
  <c r="E53" i="2"/>
  <c r="B158" i="2"/>
  <c r="B141" i="2"/>
  <c r="G158" i="2"/>
  <c r="G179" i="2"/>
  <c r="B43" i="2"/>
  <c r="D53" i="2"/>
  <c r="D43" i="2"/>
  <c r="D10" i="2"/>
  <c r="B179" i="2"/>
  <c r="G53" i="2"/>
  <c r="B97" i="2"/>
  <c r="G55" i="2"/>
  <c r="D66" i="2"/>
  <c r="D156" i="2"/>
  <c r="G156" i="2"/>
  <c r="D158" i="2"/>
  <c r="D179" i="2"/>
  <c r="G97" i="2"/>
  <c r="B55" i="2"/>
  <c r="G141" i="2"/>
  <c r="G66" i="2"/>
  <c r="G159" i="2"/>
  <c r="D55" i="2"/>
  <c r="D141" i="2"/>
  <c r="D159" i="2"/>
  <c r="B53" i="2"/>
  <c r="B66" i="2"/>
  <c r="B159" i="2"/>
  <c r="D97" i="2"/>
  <c r="B156" i="2"/>
  <c r="F179" i="2" l="1"/>
  <c r="K179" i="2"/>
  <c r="L179" i="2" s="1"/>
  <c r="I179" i="2"/>
  <c r="K156" i="2"/>
  <c r="I156" i="2"/>
  <c r="F156" i="2"/>
  <c r="K158" i="2"/>
  <c r="L158" i="2" s="1"/>
  <c r="F158" i="2"/>
  <c r="I158" i="2"/>
  <c r="F159" i="2"/>
  <c r="K159" i="2"/>
  <c r="I159" i="2"/>
  <c r="F141" i="2"/>
  <c r="K141" i="2"/>
  <c r="L141" i="2" s="1"/>
  <c r="I141" i="2"/>
  <c r="K97" i="2"/>
  <c r="L97" i="2" s="1"/>
  <c r="F97" i="2"/>
  <c r="I97" i="2"/>
  <c r="F66" i="2"/>
  <c r="K66" i="2"/>
  <c r="L66" i="2" s="1"/>
  <c r="I66" i="2"/>
  <c r="F55" i="2"/>
  <c r="K55" i="2"/>
  <c r="L55" i="2" s="1"/>
  <c r="I55" i="2"/>
  <c r="F53" i="2"/>
  <c r="K53" i="2"/>
  <c r="L53" i="2" s="1"/>
  <c r="I53" i="2"/>
  <c r="E43" i="2"/>
  <c r="F43" i="2" s="1"/>
  <c r="G43" i="2"/>
  <c r="L156" i="2" l="1"/>
  <c r="L159" i="2"/>
  <c r="H43" i="2"/>
  <c r="I43" i="2" s="1"/>
  <c r="K43" i="2"/>
  <c r="L43" i="2" s="1"/>
  <c r="H20" i="2"/>
  <c r="G22" i="6" s="1"/>
  <c r="E20" i="2"/>
  <c r="D22" i="6" s="1"/>
  <c r="L18" i="2"/>
  <c r="K20" i="6" s="1"/>
  <c r="H18" i="2"/>
  <c r="G20" i="6" s="1"/>
  <c r="E18" i="2"/>
  <c r="D20" i="6" s="1"/>
  <c r="B20" i="2"/>
  <c r="D20" i="2"/>
  <c r="B18" i="2"/>
  <c r="G18" i="2"/>
  <c r="G20" i="2"/>
  <c r="D18" i="2"/>
  <c r="F20" i="6" l="1"/>
  <c r="F22" i="6"/>
  <c r="C20" i="6"/>
  <c r="C22" i="6"/>
  <c r="F18" i="2"/>
  <c r="E20" i="6" s="1"/>
  <c r="F20" i="2"/>
  <c r="E22" i="6" s="1"/>
  <c r="K18" i="2"/>
  <c r="J20" i="6" s="1"/>
  <c r="I18" i="2"/>
  <c r="H20" i="6" s="1"/>
  <c r="I20" i="2"/>
  <c r="H22" i="6" s="1"/>
  <c r="K20" i="2"/>
  <c r="J206" i="2"/>
  <c r="H203" i="2"/>
  <c r="E203" i="2"/>
  <c r="H201" i="2"/>
  <c r="E201" i="2"/>
  <c r="H202" i="2"/>
  <c r="E202" i="2"/>
  <c r="J196" i="2"/>
  <c r="H193" i="2"/>
  <c r="E193" i="2"/>
  <c r="H194" i="2"/>
  <c r="E194" i="2"/>
  <c r="J188" i="2"/>
  <c r="H185" i="2"/>
  <c r="E185" i="2"/>
  <c r="B203" i="2"/>
  <c r="G201" i="2"/>
  <c r="D194" i="2"/>
  <c r="D23" i="2"/>
  <c r="D202" i="2"/>
  <c r="D203" i="2"/>
  <c r="B202" i="2"/>
  <c r="D193" i="2"/>
  <c r="D21" i="2"/>
  <c r="D14" i="2"/>
  <c r="G203" i="2"/>
  <c r="B162" i="2"/>
  <c r="D162" i="2"/>
  <c r="D25" i="2"/>
  <c r="G193" i="2"/>
  <c r="G185" i="2"/>
  <c r="G202" i="2"/>
  <c r="D16" i="2"/>
  <c r="D12" i="2"/>
  <c r="D201" i="2"/>
  <c r="D22" i="2"/>
  <c r="B194" i="2"/>
  <c r="G194" i="2"/>
  <c r="D185" i="2"/>
  <c r="D11" i="2"/>
  <c r="D17" i="2"/>
  <c r="B185" i="2"/>
  <c r="B193" i="2"/>
  <c r="B201" i="2"/>
  <c r="D164" i="2" l="1"/>
  <c r="I45" i="6"/>
  <c r="L20" i="2"/>
  <c r="K22" i="6" s="1"/>
  <c r="J22" i="6"/>
  <c r="C15" i="6"/>
  <c r="C13" i="6"/>
  <c r="C12" i="6"/>
  <c r="C11" i="6"/>
  <c r="C23" i="6"/>
  <c r="C14" i="6"/>
  <c r="C17" i="6"/>
  <c r="C18" i="6"/>
  <c r="C19" i="6"/>
  <c r="E196" i="2"/>
  <c r="D45" i="6" s="1"/>
  <c r="F203" i="2"/>
  <c r="K201" i="2"/>
  <c r="I201" i="2"/>
  <c r="K203" i="2"/>
  <c r="L203" i="2" s="1"/>
  <c r="F201" i="2"/>
  <c r="I203" i="2"/>
  <c r="H196" i="2"/>
  <c r="G45" i="6" s="1"/>
  <c r="D196" i="2"/>
  <c r="C45" i="6" s="1"/>
  <c r="G196" i="2"/>
  <c r="F45" i="6" s="1"/>
  <c r="K202" i="2"/>
  <c r="L202" i="2" s="1"/>
  <c r="I202" i="2"/>
  <c r="F202" i="2"/>
  <c r="F193" i="2"/>
  <c r="K193" i="2"/>
  <c r="I193" i="2"/>
  <c r="K194" i="2"/>
  <c r="I194" i="2"/>
  <c r="F194" i="2"/>
  <c r="F185" i="2"/>
  <c r="K185" i="2"/>
  <c r="I185" i="2"/>
  <c r="E162" i="2"/>
  <c r="E164" i="2" s="1"/>
  <c r="G162" i="2"/>
  <c r="G164" i="2" l="1"/>
  <c r="F162" i="2"/>
  <c r="F164" i="2" s="1"/>
  <c r="I196" i="2"/>
  <c r="H45" i="6" s="1"/>
  <c r="L201" i="2"/>
  <c r="L193" i="2"/>
  <c r="K196" i="2"/>
  <c r="F196" i="2"/>
  <c r="E45" i="6" s="1"/>
  <c r="L185" i="2"/>
  <c r="L194" i="2"/>
  <c r="H162" i="2"/>
  <c r="H164" i="2" s="1"/>
  <c r="K162" i="2"/>
  <c r="K164" i="2" s="1"/>
  <c r="L164" i="2" s="1"/>
  <c r="H67" i="2"/>
  <c r="E67" i="2"/>
  <c r="H65" i="2"/>
  <c r="E65" i="2"/>
  <c r="H64" i="2"/>
  <c r="E64" i="2"/>
  <c r="H63" i="2"/>
  <c r="E63" i="2"/>
  <c r="H69" i="2"/>
  <c r="E69" i="2"/>
  <c r="H68" i="2"/>
  <c r="E68" i="2"/>
  <c r="H46" i="2"/>
  <c r="E46" i="2"/>
  <c r="H45" i="2"/>
  <c r="E45" i="2"/>
  <c r="H44" i="2"/>
  <c r="E44" i="2"/>
  <c r="H42" i="2"/>
  <c r="E42" i="2"/>
  <c r="B65" i="2"/>
  <c r="G63" i="2"/>
  <c r="B46" i="2"/>
  <c r="G68" i="2"/>
  <c r="G46" i="2"/>
  <c r="D63" i="2"/>
  <c r="D44" i="2"/>
  <c r="D42" i="2"/>
  <c r="B44" i="2"/>
  <c r="B45" i="2"/>
  <c r="B42" i="2"/>
  <c r="G64" i="2"/>
  <c r="D69" i="2"/>
  <c r="G45" i="2"/>
  <c r="D68" i="2"/>
  <c r="G44" i="2"/>
  <c r="G65" i="2"/>
  <c r="G69" i="2"/>
  <c r="G42" i="2"/>
  <c r="B67" i="2"/>
  <c r="D65" i="2"/>
  <c r="D64" i="2"/>
  <c r="B68" i="2"/>
  <c r="D46" i="2"/>
  <c r="G67" i="2"/>
  <c r="B69" i="2"/>
  <c r="B63" i="2"/>
  <c r="B64" i="2"/>
  <c r="D45" i="2"/>
  <c r="D67" i="2"/>
  <c r="J45" i="6" l="1"/>
  <c r="L196" i="2"/>
  <c r="K45" i="6" s="1"/>
  <c r="I162" i="2"/>
  <c r="I164" i="2" s="1"/>
  <c r="L162" i="2"/>
  <c r="F63" i="2"/>
  <c r="F64" i="2"/>
  <c r="K65" i="2"/>
  <c r="L65" i="2" s="1"/>
  <c r="I65" i="2"/>
  <c r="K63" i="2"/>
  <c r="L63" i="2" s="1"/>
  <c r="I64" i="2"/>
  <c r="K64" i="2"/>
  <c r="L64" i="2" s="1"/>
  <c r="K67" i="2"/>
  <c r="L67" i="2" s="1"/>
  <c r="F65" i="2"/>
  <c r="I63" i="2"/>
  <c r="F67" i="2"/>
  <c r="I67" i="2"/>
  <c r="K68" i="2"/>
  <c r="L68" i="2" s="1"/>
  <c r="K69" i="2"/>
  <c r="L69" i="2" s="1"/>
  <c r="I69" i="2"/>
  <c r="F68" i="2"/>
  <c r="I68" i="2"/>
  <c r="F69" i="2"/>
  <c r="F42" i="2"/>
  <c r="I44" i="2"/>
  <c r="K44" i="2"/>
  <c r="L44" i="2" s="1"/>
  <c r="F44" i="2"/>
  <c r="I45" i="2"/>
  <c r="K45" i="2"/>
  <c r="L45" i="2" s="1"/>
  <c r="K42" i="2"/>
  <c r="L42" i="2" s="1"/>
  <c r="K46" i="2"/>
  <c r="L46" i="2" s="1"/>
  <c r="F46" i="2"/>
  <c r="I46" i="2"/>
  <c r="I42" i="2"/>
  <c r="F45" i="2"/>
  <c r="H172" i="2"/>
  <c r="E172" i="2"/>
  <c r="B16" i="2"/>
  <c r="D172" i="2"/>
  <c r="G172" i="2"/>
  <c r="B172" i="2"/>
  <c r="B12" i="2"/>
  <c r="K172" i="2" l="1"/>
  <c r="L172" i="2" s="1"/>
  <c r="F172" i="2"/>
  <c r="I172" i="2"/>
  <c r="H124" i="2"/>
  <c r="E124" i="2"/>
  <c r="B124" i="2"/>
  <c r="G124" i="2"/>
  <c r="D124" i="2"/>
  <c r="F124" i="2" l="1"/>
  <c r="K124" i="2"/>
  <c r="L124" i="2" s="1"/>
  <c r="I124" i="2"/>
  <c r="H50" i="2"/>
  <c r="E50" i="2"/>
  <c r="G50" i="2"/>
  <c r="B50" i="2"/>
  <c r="D50" i="2"/>
  <c r="K50" i="2" l="1"/>
  <c r="L50" i="2" s="1"/>
  <c r="F50" i="2"/>
  <c r="I50" i="2"/>
  <c r="B11" i="2"/>
  <c r="L13" i="2" l="1"/>
  <c r="K14" i="6" s="1"/>
  <c r="H13" i="2"/>
  <c r="G14" i="6" s="1"/>
  <c r="E13" i="2"/>
  <c r="D14" i="6" s="1"/>
  <c r="J181" i="2"/>
  <c r="J79" i="2"/>
  <c r="J151" i="2"/>
  <c r="H173" i="2"/>
  <c r="E173" i="2"/>
  <c r="H177" i="2"/>
  <c r="E177" i="2"/>
  <c r="H170" i="2"/>
  <c r="E170" i="2"/>
  <c r="H169" i="2"/>
  <c r="E169" i="2"/>
  <c r="J136" i="2"/>
  <c r="I39" i="6" s="1"/>
  <c r="H134" i="2"/>
  <c r="E134" i="2"/>
  <c r="H123" i="2"/>
  <c r="E123" i="2"/>
  <c r="H121" i="2"/>
  <c r="E121" i="2"/>
  <c r="H117" i="2"/>
  <c r="E117" i="2"/>
  <c r="H108" i="2"/>
  <c r="E108" i="2"/>
  <c r="H107" i="2"/>
  <c r="E107" i="2"/>
  <c r="H106" i="2"/>
  <c r="E106" i="2"/>
  <c r="H92" i="2"/>
  <c r="E92" i="2"/>
  <c r="E95" i="2"/>
  <c r="H95" i="2"/>
  <c r="E96" i="2"/>
  <c r="H96" i="2"/>
  <c r="J57" i="2"/>
  <c r="H49" i="2"/>
  <c r="E49" i="2"/>
  <c r="H48" i="2"/>
  <c r="E48" i="2"/>
  <c r="H47" i="2"/>
  <c r="E47" i="2"/>
  <c r="H41" i="2"/>
  <c r="E41" i="2"/>
  <c r="H40" i="2"/>
  <c r="E40" i="2"/>
  <c r="H39" i="2"/>
  <c r="E39" i="2"/>
  <c r="H38" i="2"/>
  <c r="E38" i="2"/>
  <c r="H36" i="2"/>
  <c r="E36" i="2"/>
  <c r="H22" i="2"/>
  <c r="G23" i="6" s="1"/>
  <c r="E22" i="2"/>
  <c r="D23" i="6" s="1"/>
  <c r="H17" i="2"/>
  <c r="G19" i="6" s="1"/>
  <c r="E17" i="2"/>
  <c r="D19" i="6" s="1"/>
  <c r="H16" i="2"/>
  <c r="G18" i="6" s="1"/>
  <c r="E16" i="2"/>
  <c r="D18" i="6" s="1"/>
  <c r="H21" i="2"/>
  <c r="G17" i="6" s="1"/>
  <c r="E21" i="2"/>
  <c r="D17" i="6" s="1"/>
  <c r="H14" i="2"/>
  <c r="G15" i="6" s="1"/>
  <c r="E14" i="2"/>
  <c r="D15" i="6" s="1"/>
  <c r="E136" i="2" l="1"/>
  <c r="D39" i="6" s="1"/>
  <c r="H136" i="2"/>
  <c r="G39" i="6" s="1"/>
  <c r="B1" i="6"/>
  <c r="H25" i="2"/>
  <c r="G11" i="6" s="1"/>
  <c r="E25" i="2"/>
  <c r="D11" i="6" s="1"/>
  <c r="G108" i="2"/>
  <c r="B49" i="2"/>
  <c r="G48" i="2"/>
  <c r="B41" i="2"/>
  <c r="B70" i="2"/>
  <c r="B95" i="2"/>
  <c r="B122" i="2"/>
  <c r="G134" i="2"/>
  <c r="B21" i="2"/>
  <c r="B120" i="2"/>
  <c r="G17" i="2"/>
  <c r="B117" i="2"/>
  <c r="G95" i="2"/>
  <c r="G173" i="2"/>
  <c r="B98" i="2"/>
  <c r="D38" i="2"/>
  <c r="D107" i="2"/>
  <c r="D169" i="2"/>
  <c r="D96" i="2"/>
  <c r="D40" i="2"/>
  <c r="D92" i="2"/>
  <c r="B127" i="2"/>
  <c r="G22" i="2"/>
  <c r="G38" i="2"/>
  <c r="B22" i="2"/>
  <c r="G107" i="2"/>
  <c r="D48" i="2"/>
  <c r="D123" i="2"/>
  <c r="G36" i="2"/>
  <c r="G40" i="2"/>
  <c r="G170" i="2"/>
  <c r="B92" i="2"/>
  <c r="B118" i="2"/>
  <c r="B107" i="2"/>
  <c r="B125" i="2"/>
  <c r="B52" i="2"/>
  <c r="B108" i="2"/>
  <c r="G121" i="2"/>
  <c r="G49" i="2"/>
  <c r="G47" i="2"/>
  <c r="B175" i="2"/>
  <c r="G41" i="2"/>
  <c r="B39" i="2"/>
  <c r="G177" i="2"/>
  <c r="B174" i="2"/>
  <c r="D108" i="2"/>
  <c r="D121" i="2"/>
  <c r="D173" i="2"/>
  <c r="D117" i="2"/>
  <c r="D41" i="2"/>
  <c r="D39" i="2"/>
  <c r="G117" i="2"/>
  <c r="G123" i="2"/>
  <c r="B170" i="2"/>
  <c r="B119" i="2"/>
  <c r="B96" i="2"/>
  <c r="B38" i="2"/>
  <c r="D47" i="2"/>
  <c r="B140" i="2"/>
  <c r="B47" i="2"/>
  <c r="B176" i="2"/>
  <c r="G92" i="2"/>
  <c r="B14" i="2"/>
  <c r="G96" i="2"/>
  <c r="G16" i="2"/>
  <c r="B106" i="2"/>
  <c r="B121" i="2"/>
  <c r="B48" i="2"/>
  <c r="B123" i="2"/>
  <c r="G106" i="2"/>
  <c r="B177" i="2"/>
  <c r="B109" i="2"/>
  <c r="B40" i="2"/>
  <c r="G169" i="2"/>
  <c r="B94" i="2"/>
  <c r="B17" i="2"/>
  <c r="D170" i="2"/>
  <c r="D49" i="2"/>
  <c r="D177" i="2"/>
  <c r="D95" i="2"/>
  <c r="D134" i="2"/>
  <c r="B93" i="2"/>
  <c r="B23" i="2"/>
  <c r="B149" i="2"/>
  <c r="B13" i="2"/>
  <c r="B173" i="2"/>
  <c r="D36" i="2"/>
  <c r="D106" i="2"/>
  <c r="B77" i="2"/>
  <c r="B36" i="2"/>
  <c r="B134" i="2"/>
  <c r="B169" i="2"/>
  <c r="F11" i="6" l="1"/>
  <c r="F17" i="6"/>
  <c r="F23" i="6"/>
  <c r="F18" i="6"/>
  <c r="F19" i="6"/>
  <c r="F15" i="6"/>
  <c r="F14" i="6"/>
  <c r="K14" i="2"/>
  <c r="I14" i="2"/>
  <c r="H15" i="6" s="1"/>
  <c r="F14" i="2"/>
  <c r="E15" i="6" s="1"/>
  <c r="K13" i="2"/>
  <c r="J14" i="6" s="1"/>
  <c r="I13" i="2"/>
  <c r="H14" i="6" s="1"/>
  <c r="F17" i="2"/>
  <c r="E19" i="6" s="1"/>
  <c r="F41" i="2"/>
  <c r="K16" i="2"/>
  <c r="J18" i="6" s="1"/>
  <c r="I16" i="2"/>
  <c r="H18" i="6" s="1"/>
  <c r="K173" i="2"/>
  <c r="L173" i="2" s="1"/>
  <c r="I173" i="2"/>
  <c r="I177" i="2"/>
  <c r="K177" i="2"/>
  <c r="L177" i="2" s="1"/>
  <c r="F40" i="2"/>
  <c r="I123" i="2"/>
  <c r="K123" i="2"/>
  <c r="L123" i="2" s="1"/>
  <c r="I36" i="2"/>
  <c r="K36" i="2"/>
  <c r="L36" i="2" s="1"/>
  <c r="I39" i="2"/>
  <c r="K39" i="2"/>
  <c r="L39" i="2" s="1"/>
  <c r="F169" i="2"/>
  <c r="F48" i="2"/>
  <c r="F123" i="2"/>
  <c r="K38" i="2"/>
  <c r="L38" i="2" s="1"/>
  <c r="I38" i="2"/>
  <c r="I117" i="2"/>
  <c r="K117" i="2"/>
  <c r="L117" i="2" s="1"/>
  <c r="F38" i="2"/>
  <c r="F47" i="2"/>
  <c r="F96" i="2"/>
  <c r="F49" i="2"/>
  <c r="F16" i="2"/>
  <c r="E18" i="6" s="1"/>
  <c r="F177" i="2"/>
  <c r="I48" i="2"/>
  <c r="K48" i="2"/>
  <c r="L48" i="2" s="1"/>
  <c r="F106" i="2"/>
  <c r="K134" i="2"/>
  <c r="I134" i="2"/>
  <c r="G136" i="2"/>
  <c r="F39" i="6" s="1"/>
  <c r="I22" i="2"/>
  <c r="H23" i="6" s="1"/>
  <c r="K22" i="2"/>
  <c r="J23" i="6" s="1"/>
  <c r="I107" i="2"/>
  <c r="K107" i="2"/>
  <c r="L107" i="2" s="1"/>
  <c r="F92" i="2"/>
  <c r="K47" i="2"/>
  <c r="L47" i="2" s="1"/>
  <c r="I47" i="2"/>
  <c r="F117" i="2"/>
  <c r="I169" i="2"/>
  <c r="K169" i="2"/>
  <c r="L169" i="2" s="1"/>
  <c r="F36" i="2"/>
  <c r="K17" i="2"/>
  <c r="J19" i="6" s="1"/>
  <c r="I17" i="2"/>
  <c r="H19" i="6" s="1"/>
  <c r="F121" i="2"/>
  <c r="F13" i="2"/>
  <c r="E14" i="6" s="1"/>
  <c r="I21" i="2"/>
  <c r="H17" i="6" s="1"/>
  <c r="K21" i="2"/>
  <c r="J17" i="6" s="1"/>
  <c r="K40" i="2"/>
  <c r="L40" i="2" s="1"/>
  <c r="I40" i="2"/>
  <c r="F170" i="2"/>
  <c r="I41" i="2"/>
  <c r="K41" i="2"/>
  <c r="L41" i="2" s="1"/>
  <c r="F39" i="2"/>
  <c r="I170" i="2"/>
  <c r="K170" i="2"/>
  <c r="L170" i="2" s="1"/>
  <c r="F95" i="2"/>
  <c r="F173" i="2"/>
  <c r="K96" i="2"/>
  <c r="L96" i="2" s="1"/>
  <c r="I96" i="2"/>
  <c r="I108" i="2"/>
  <c r="K108" i="2"/>
  <c r="L108" i="2" s="1"/>
  <c r="F21" i="2"/>
  <c r="E17" i="6" s="1"/>
  <c r="K92" i="2"/>
  <c r="L92" i="2" s="1"/>
  <c r="I92" i="2"/>
  <c r="F108" i="2"/>
  <c r="D136" i="2"/>
  <c r="C39" i="6" s="1"/>
  <c r="F134" i="2"/>
  <c r="I121" i="2"/>
  <c r="K121" i="2"/>
  <c r="L121" i="2" s="1"/>
  <c r="F22" i="2"/>
  <c r="E23" i="6" s="1"/>
  <c r="K49" i="2"/>
  <c r="L49" i="2" s="1"/>
  <c r="I49" i="2"/>
  <c r="K95" i="2"/>
  <c r="L95" i="2" s="1"/>
  <c r="I95" i="2"/>
  <c r="F107" i="2"/>
  <c r="I106" i="2"/>
  <c r="K106" i="2"/>
  <c r="L106" i="2" s="1"/>
  <c r="K25" i="2"/>
  <c r="J11" i="6" s="1"/>
  <c r="F25" i="2"/>
  <c r="E11" i="6" s="1"/>
  <c r="I25" i="2"/>
  <c r="H11" i="6" s="1"/>
  <c r="G23" i="2"/>
  <c r="G176" i="2"/>
  <c r="G149" i="2"/>
  <c r="G122" i="2"/>
  <c r="G174" i="2"/>
  <c r="G139" i="2"/>
  <c r="G93" i="2"/>
  <c r="G116" i="2"/>
  <c r="B186" i="2"/>
  <c r="G175" i="2"/>
  <c r="G62" i="2"/>
  <c r="G94" i="2"/>
  <c r="G119" i="2"/>
  <c r="G204" i="2"/>
  <c r="G140" i="2"/>
  <c r="G77" i="2"/>
  <c r="G148" i="2"/>
  <c r="B25" i="2"/>
  <c r="G52" i="2"/>
  <c r="G84" i="2"/>
  <c r="G109" i="2"/>
  <c r="G91" i="2"/>
  <c r="G127" i="2"/>
  <c r="G120" i="2"/>
  <c r="G105" i="2"/>
  <c r="G186" i="2"/>
  <c r="G118" i="2"/>
  <c r="G125" i="2"/>
  <c r="G70" i="2"/>
  <c r="B204" i="2"/>
  <c r="G98" i="2"/>
  <c r="B139" i="2"/>
  <c r="B84" i="2"/>
  <c r="B91" i="2"/>
  <c r="B62" i="2"/>
  <c r="B105" i="2"/>
  <c r="B116" i="2"/>
  <c r="B148" i="2"/>
  <c r="F12" i="6" l="1"/>
  <c r="F10" i="6"/>
  <c r="F13" i="6"/>
  <c r="L14" i="2"/>
  <c r="K15" i="6" s="1"/>
  <c r="J15" i="6"/>
  <c r="L17" i="2"/>
  <c r="K19" i="6" s="1"/>
  <c r="L22" i="2"/>
  <c r="K23" i="6" s="1"/>
  <c r="G206" i="2"/>
  <c r="G188" i="2"/>
  <c r="L21" i="2"/>
  <c r="K17" i="6" s="1"/>
  <c r="L16" i="2"/>
  <c r="K18" i="6" s="1"/>
  <c r="L25" i="2"/>
  <c r="K11" i="6" s="1"/>
  <c r="K136" i="2"/>
  <c r="L136" i="2" s="1"/>
  <c r="I136" i="2"/>
  <c r="H39" i="6" s="1"/>
  <c r="F136" i="2"/>
  <c r="E39" i="6" s="1"/>
  <c r="L134" i="2"/>
  <c r="G151" i="2"/>
  <c r="G181" i="2"/>
  <c r="G57" i="2"/>
  <c r="D149" i="2"/>
  <c r="D62" i="2"/>
  <c r="D91" i="2"/>
  <c r="D70" i="2"/>
  <c r="D127" i="2"/>
  <c r="D174" i="2"/>
  <c r="D84" i="2"/>
  <c r="D120" i="2"/>
  <c r="D94" i="2"/>
  <c r="D52" i="2"/>
  <c r="D122" i="2"/>
  <c r="D119" i="2"/>
  <c r="D204" i="2"/>
  <c r="D125" i="2"/>
  <c r="D118" i="2"/>
  <c r="D139" i="2"/>
  <c r="D93" i="2"/>
  <c r="D140" i="2"/>
  <c r="D105" i="2"/>
  <c r="D148" i="2"/>
  <c r="D109" i="2"/>
  <c r="D116" i="2"/>
  <c r="D175" i="2"/>
  <c r="D176" i="2"/>
  <c r="D186" i="2"/>
  <c r="D77" i="2"/>
  <c r="D98" i="2"/>
  <c r="D206" i="2" l="1"/>
  <c r="D188" i="2"/>
  <c r="J39" i="6"/>
  <c r="K39" i="6" s="1"/>
  <c r="D151" i="2"/>
  <c r="D181" i="2"/>
  <c r="D57" i="2"/>
  <c r="C10" i="6"/>
  <c r="H204" i="2" l="1"/>
  <c r="H206" i="2" s="1"/>
  <c r="E204" i="2"/>
  <c r="E206" i="2" s="1"/>
  <c r="H186" i="2"/>
  <c r="H188" i="2" s="1"/>
  <c r="K186" i="2"/>
  <c r="K188" i="2" s="1"/>
  <c r="L188" i="2" s="1"/>
  <c r="E186" i="2"/>
  <c r="E188" i="2" s="1"/>
  <c r="I44" i="6"/>
  <c r="C42" i="6"/>
  <c r="H70" i="2"/>
  <c r="K70" i="2"/>
  <c r="L70" i="2" s="1"/>
  <c r="E70" i="2"/>
  <c r="J72" i="2"/>
  <c r="I33" i="6" s="1"/>
  <c r="J27" i="2"/>
  <c r="H12" i="2"/>
  <c r="G13" i="6" s="1"/>
  <c r="K12" i="2"/>
  <c r="J13" i="6" s="1"/>
  <c r="E12" i="2"/>
  <c r="D13" i="6" s="1"/>
  <c r="A1" i="7"/>
  <c r="A1" i="2"/>
  <c r="I42" i="6" l="1"/>
  <c r="C46" i="6"/>
  <c r="I46" i="6"/>
  <c r="L186" i="2"/>
  <c r="L12" i="2"/>
  <c r="K13" i="6" s="1"/>
  <c r="G42" i="6"/>
  <c r="F204" i="2"/>
  <c r="F206" i="2" s="1"/>
  <c r="I204" i="2"/>
  <c r="I206" i="2" s="1"/>
  <c r="K204" i="2"/>
  <c r="F186" i="2"/>
  <c r="F188" i="2" s="1"/>
  <c r="I186" i="2"/>
  <c r="I188" i="2" s="1"/>
  <c r="G44" i="6"/>
  <c r="C44" i="6"/>
  <c r="F44" i="6"/>
  <c r="D44" i="6"/>
  <c r="D42" i="6"/>
  <c r="F70" i="2"/>
  <c r="I70" i="2"/>
  <c r="F12" i="2"/>
  <c r="E13" i="6" s="1"/>
  <c r="I12" i="2"/>
  <c r="H13" i="6" s="1"/>
  <c r="L204" i="2" l="1"/>
  <c r="K206" i="2"/>
  <c r="L206" i="2" s="1"/>
  <c r="F42" i="6"/>
  <c r="G46" i="6"/>
  <c r="F46" i="6"/>
  <c r="D46" i="6"/>
  <c r="J44" i="6"/>
  <c r="K44" i="6" s="1"/>
  <c r="H44" i="6"/>
  <c r="E44" i="6"/>
  <c r="E42" i="6"/>
  <c r="H42" i="6"/>
  <c r="H46" i="6" l="1"/>
  <c r="E46" i="6"/>
  <c r="J46" i="6"/>
  <c r="K46" i="6" s="1"/>
  <c r="J42" i="6"/>
  <c r="K42" i="6" s="1"/>
  <c r="D34" i="7"/>
  <c r="C34" i="7"/>
  <c r="F17" i="7"/>
  <c r="D17" i="7"/>
  <c r="B15" i="7" l="1"/>
  <c r="H15" i="7" s="1"/>
  <c r="H17" i="7" s="1"/>
  <c r="H26" i="7"/>
  <c r="H28" i="7" s="1"/>
  <c r="F34" i="7"/>
  <c r="F36" i="7" l="1"/>
  <c r="F38" i="7" s="1"/>
  <c r="I43" i="6" l="1"/>
  <c r="H174" i="2"/>
  <c r="E174" i="2"/>
  <c r="H125" i="2"/>
  <c r="K125" i="2"/>
  <c r="L125" i="2" s="1"/>
  <c r="E125" i="2"/>
  <c r="K174" i="2" l="1"/>
  <c r="F174" i="2"/>
  <c r="I174" i="2"/>
  <c r="F125" i="2"/>
  <c r="I125" i="2"/>
  <c r="H176" i="2"/>
  <c r="K176" i="2"/>
  <c r="L176" i="2" s="1"/>
  <c r="E176" i="2"/>
  <c r="L174" i="2" l="1"/>
  <c r="I176" i="2"/>
  <c r="F176" i="2"/>
  <c r="A4" i="6"/>
  <c r="H149" i="2" l="1"/>
  <c r="K149" i="2"/>
  <c r="L149" i="2" s="1"/>
  <c r="E149" i="2"/>
  <c r="H148" i="2"/>
  <c r="K148" i="2"/>
  <c r="E148" i="2"/>
  <c r="J143" i="2"/>
  <c r="H139" i="2"/>
  <c r="E139" i="2"/>
  <c r="J111" i="2"/>
  <c r="I37" i="6" s="1"/>
  <c r="H109" i="2"/>
  <c r="K109" i="2"/>
  <c r="L109" i="2" s="1"/>
  <c r="E109" i="2"/>
  <c r="H105" i="2"/>
  <c r="E105" i="2"/>
  <c r="H94" i="2"/>
  <c r="K94" i="2"/>
  <c r="L94" i="2" s="1"/>
  <c r="E94" i="2"/>
  <c r="H93" i="2"/>
  <c r="K93" i="2"/>
  <c r="L93" i="2" s="1"/>
  <c r="E93" i="2"/>
  <c r="H91" i="2"/>
  <c r="K91" i="2"/>
  <c r="L91" i="2" s="1"/>
  <c r="E91" i="2"/>
  <c r="H23" i="2"/>
  <c r="G25" i="6" s="1"/>
  <c r="E23" i="2"/>
  <c r="D25" i="6" s="1"/>
  <c r="I40" i="6" l="1"/>
  <c r="E151" i="2"/>
  <c r="H151" i="2"/>
  <c r="L148" i="2"/>
  <c r="K151" i="2"/>
  <c r="L151" i="2" s="1"/>
  <c r="I41" i="6"/>
  <c r="F148" i="2"/>
  <c r="I148" i="2"/>
  <c r="I149" i="2"/>
  <c r="F149" i="2"/>
  <c r="I139" i="2"/>
  <c r="F139" i="2"/>
  <c r="F94" i="2"/>
  <c r="F105" i="2"/>
  <c r="K139" i="2"/>
  <c r="D111" i="2"/>
  <c r="C37" i="6" s="1"/>
  <c r="G111" i="2"/>
  <c r="F37" i="6" s="1"/>
  <c r="E111" i="2"/>
  <c r="D37" i="6" s="1"/>
  <c r="F109" i="2"/>
  <c r="F91" i="2"/>
  <c r="I94" i="2"/>
  <c r="I109" i="2"/>
  <c r="K105" i="2"/>
  <c r="F93" i="2"/>
  <c r="I91" i="2"/>
  <c r="I105" i="2"/>
  <c r="I93" i="2"/>
  <c r="H111" i="2"/>
  <c r="G37" i="6" s="1"/>
  <c r="I23" i="2"/>
  <c r="H25" i="6" s="1"/>
  <c r="F23" i="2"/>
  <c r="E25" i="6" s="1"/>
  <c r="K23" i="2"/>
  <c r="I36" i="6"/>
  <c r="I151" i="2" l="1"/>
  <c r="F151" i="2"/>
  <c r="L23" i="2"/>
  <c r="L139" i="2"/>
  <c r="F111" i="2"/>
  <c r="E37" i="6" s="1"/>
  <c r="K111" i="2"/>
  <c r="J37" i="6" s="1"/>
  <c r="K37" i="6" s="1"/>
  <c r="L105" i="2"/>
  <c r="I111" i="2"/>
  <c r="H37" i="6" s="1"/>
  <c r="H98" i="2" l="1"/>
  <c r="E98" i="2"/>
  <c r="F98" i="2" l="1"/>
  <c r="I98" i="2"/>
  <c r="K98" i="2"/>
  <c r="L98" i="2" s="1"/>
  <c r="F41" i="6" l="1"/>
  <c r="G143" i="2"/>
  <c r="G72" i="2"/>
  <c r="F33" i="6" s="1"/>
  <c r="C41" i="6"/>
  <c r="D143" i="2"/>
  <c r="D72" i="2"/>
  <c r="F40" i="6" l="1"/>
  <c r="C40" i="6"/>
  <c r="G27" i="2"/>
  <c r="D27" i="2"/>
  <c r="F43" i="6"/>
  <c r="C43" i="6"/>
  <c r="D129" i="2"/>
  <c r="C38" i="6" s="1"/>
  <c r="D100" i="2"/>
  <c r="C36" i="6" s="1"/>
  <c r="G100" i="2"/>
  <c r="F36" i="6" s="1"/>
  <c r="A3" i="2" l="1"/>
  <c r="C28" i="6" l="1"/>
  <c r="E10" i="2" l="1"/>
  <c r="D10" i="6" s="1"/>
  <c r="F10" i="2" l="1"/>
  <c r="E10" i="6" s="1"/>
  <c r="H10" i="2"/>
  <c r="G10" i="6" s="1"/>
  <c r="I10" i="2" l="1"/>
  <c r="H10" i="6" s="1"/>
  <c r="K10" i="2" l="1"/>
  <c r="J10" i="6" s="1"/>
  <c r="L10" i="2" l="1"/>
  <c r="K10" i="6" s="1"/>
  <c r="H127" i="2" l="1"/>
  <c r="K127" i="2" l="1"/>
  <c r="L127" i="2" s="1"/>
  <c r="I127" i="2"/>
  <c r="E77" i="2" l="1"/>
  <c r="H77" i="2"/>
  <c r="I34" i="6"/>
  <c r="D79" i="2"/>
  <c r="C34" i="6" l="1"/>
  <c r="H79" i="2"/>
  <c r="G34" i="6" s="1"/>
  <c r="F77" i="2"/>
  <c r="F79" i="2" s="1"/>
  <c r="E34" i="6" s="1"/>
  <c r="E79" i="2"/>
  <c r="D34" i="6" s="1"/>
  <c r="I32" i="6" l="1"/>
  <c r="C32" i="6"/>
  <c r="H52" i="2" l="1"/>
  <c r="E52" i="2"/>
  <c r="E57" i="2" s="1"/>
  <c r="H57" i="2" l="1"/>
  <c r="G32" i="6" s="1"/>
  <c r="F52" i="2"/>
  <c r="D32" i="6"/>
  <c r="F57" i="2" l="1"/>
  <c r="E32" i="6" s="1"/>
  <c r="E100" i="2" l="1"/>
  <c r="D36" i="6" s="1"/>
  <c r="F100" i="2" l="1"/>
  <c r="E36" i="6" s="1"/>
  <c r="H100" i="2"/>
  <c r="G36" i="6" s="1"/>
  <c r="D86" i="2" l="1"/>
  <c r="D209" i="2" s="1"/>
  <c r="C35" i="6" l="1"/>
  <c r="J86" i="2"/>
  <c r="I35" i="6" s="1"/>
  <c r="E84" i="2"/>
  <c r="H84" i="2"/>
  <c r="G79" i="2" l="1"/>
  <c r="F34" i="6" s="1"/>
  <c r="K77" i="2"/>
  <c r="L77" i="2" s="1"/>
  <c r="I77" i="2"/>
  <c r="I79" i="2" s="1"/>
  <c r="H34" i="6" s="1"/>
  <c r="F32" i="6"/>
  <c r="K52" i="2"/>
  <c r="I52" i="2"/>
  <c r="I57" i="2" s="1"/>
  <c r="I100" i="2"/>
  <c r="H36" i="6" s="1"/>
  <c r="G86" i="2"/>
  <c r="F35" i="6" s="1"/>
  <c r="K84" i="2"/>
  <c r="L84" i="2" s="1"/>
  <c r="I84" i="2"/>
  <c r="I86" i="2" s="1"/>
  <c r="H35" i="6" s="1"/>
  <c r="H86" i="2"/>
  <c r="G35" i="6" s="1"/>
  <c r="F84" i="2"/>
  <c r="F86" i="2" s="1"/>
  <c r="E35" i="6" s="1"/>
  <c r="E86" i="2"/>
  <c r="D35" i="6" s="1"/>
  <c r="L52" i="2" l="1"/>
  <c r="K57" i="2"/>
  <c r="K100" i="2"/>
  <c r="J36" i="6" s="1"/>
  <c r="K36" i="6" s="1"/>
  <c r="K79" i="2"/>
  <c r="J34" i="6" s="1"/>
  <c r="K34" i="6" s="1"/>
  <c r="H32" i="6"/>
  <c r="K86" i="2"/>
  <c r="J35" i="6" s="1"/>
  <c r="K35" i="6" s="1"/>
  <c r="J32" i="6" l="1"/>
  <c r="L57" i="2"/>
  <c r="L100" i="2"/>
  <c r="L86" i="2"/>
  <c r="L79" i="2"/>
  <c r="K32" i="6" l="1"/>
  <c r="L111" i="2"/>
  <c r="H175" i="2" l="1"/>
  <c r="D41" i="6"/>
  <c r="E140" i="2"/>
  <c r="E143" i="2" s="1"/>
  <c r="E127" i="2"/>
  <c r="H122" i="2"/>
  <c r="E118" i="2"/>
  <c r="E116" i="2"/>
  <c r="D40" i="6" l="1"/>
  <c r="H118" i="2"/>
  <c r="I118" i="2" s="1"/>
  <c r="I175" i="2"/>
  <c r="F118" i="2"/>
  <c r="K120" i="2"/>
  <c r="L120" i="2" s="1"/>
  <c r="H116" i="2"/>
  <c r="I116" i="2" s="1"/>
  <c r="E41" i="6"/>
  <c r="I122" i="2"/>
  <c r="H140" i="2"/>
  <c r="H143" i="2" s="1"/>
  <c r="K140" i="2"/>
  <c r="G129" i="2"/>
  <c r="G209" i="2" s="1"/>
  <c r="G41" i="6"/>
  <c r="F116" i="2"/>
  <c r="E120" i="2"/>
  <c r="F120" i="2" s="1"/>
  <c r="K118" i="2"/>
  <c r="L118" i="2" s="1"/>
  <c r="F140" i="2"/>
  <c r="F143" i="2" s="1"/>
  <c r="F127" i="2"/>
  <c r="K175" i="2"/>
  <c r="E175" i="2"/>
  <c r="K122" i="2"/>
  <c r="L122" i="2" s="1"/>
  <c r="K116" i="2"/>
  <c r="L116" i="2" s="1"/>
  <c r="H120" i="2"/>
  <c r="I120" i="2" s="1"/>
  <c r="E122" i="2"/>
  <c r="F122" i="2" s="1"/>
  <c r="G40" i="6" l="1"/>
  <c r="E40" i="6"/>
  <c r="F38" i="6"/>
  <c r="F49" i="6" s="1"/>
  <c r="F175" i="2"/>
  <c r="L175" i="2"/>
  <c r="J41" i="6"/>
  <c r="K41" i="6" s="1"/>
  <c r="L140" i="2"/>
  <c r="K143" i="2"/>
  <c r="I140" i="2"/>
  <c r="I143" i="2" s="1"/>
  <c r="H41" i="6"/>
  <c r="H40" i="6" l="1"/>
  <c r="J40" i="6"/>
  <c r="K40" i="6" s="1"/>
  <c r="L143" i="2"/>
  <c r="E11" i="2" l="1"/>
  <c r="D12" i="6" s="1"/>
  <c r="K11" i="2"/>
  <c r="J12" i="6" s="1"/>
  <c r="K62" i="2"/>
  <c r="K72" i="2" s="1"/>
  <c r="H11" i="2"/>
  <c r="G12" i="6" s="1"/>
  <c r="E62" i="2"/>
  <c r="E72" i="2" s="1"/>
  <c r="D33" i="6" s="1"/>
  <c r="H62" i="2"/>
  <c r="H72" i="2" s="1"/>
  <c r="G33" i="6" s="1"/>
  <c r="G212" i="2" l="1"/>
  <c r="L72" i="2"/>
  <c r="J33" i="6"/>
  <c r="K27" i="2"/>
  <c r="L27" i="2" s="1"/>
  <c r="H27" i="2"/>
  <c r="E27" i="2"/>
  <c r="F62" i="2"/>
  <c r="F72" i="2" s="1"/>
  <c r="E33" i="6" s="1"/>
  <c r="L62" i="2"/>
  <c r="I62" i="2"/>
  <c r="I72" i="2" s="1"/>
  <c r="H33" i="6" s="1"/>
  <c r="I28" i="6"/>
  <c r="L11" i="2"/>
  <c r="K12" i="6" s="1"/>
  <c r="F28" i="6"/>
  <c r="F11" i="2"/>
  <c r="E12" i="6" s="1"/>
  <c r="I11" i="2"/>
  <c r="G214" i="2"/>
  <c r="H12" i="6" l="1"/>
  <c r="H28" i="6" s="1"/>
  <c r="K33" i="6"/>
  <c r="I27" i="2"/>
  <c r="F27" i="2"/>
  <c r="G28" i="6"/>
  <c r="D28" i="6"/>
  <c r="J28" i="6" l="1"/>
  <c r="K28" i="6" s="1"/>
  <c r="E28" i="6"/>
  <c r="J129" i="2" l="1"/>
  <c r="J209" i="2" s="1"/>
  <c r="H119" i="2"/>
  <c r="I119" i="2" s="1"/>
  <c r="K119" i="2"/>
  <c r="L119" i="2" s="1"/>
  <c r="E119" i="2"/>
  <c r="F119" i="2" s="1"/>
  <c r="E181" i="2" l="1"/>
  <c r="H181" i="2"/>
  <c r="K181" i="2"/>
  <c r="I38" i="6"/>
  <c r="I49" i="6" s="1"/>
  <c r="I181" i="2"/>
  <c r="F181" i="2"/>
  <c r="K129" i="2"/>
  <c r="I129" i="2"/>
  <c r="E129" i="2"/>
  <c r="F129" i="2"/>
  <c r="H129" i="2"/>
  <c r="F209" i="2" l="1"/>
  <c r="K209" i="2"/>
  <c r="L209" i="2" s="1"/>
  <c r="G43" i="6"/>
  <c r="H209" i="2"/>
  <c r="H212" i="2" s="1"/>
  <c r="I209" i="2"/>
  <c r="D43" i="6"/>
  <c r="E209" i="2"/>
  <c r="E212" i="2" s="1"/>
  <c r="J43" i="6"/>
  <c r="K43" i="6" s="1"/>
  <c r="L181" i="2"/>
  <c r="J212" i="2"/>
  <c r="E38" i="6"/>
  <c r="G38" i="6"/>
  <c r="D38" i="6"/>
  <c r="H38" i="6"/>
  <c r="J38" i="6"/>
  <c r="E43" i="6"/>
  <c r="H43" i="6"/>
  <c r="L129" i="2"/>
  <c r="G49" i="6" l="1"/>
  <c r="H49" i="6"/>
  <c r="K38" i="6"/>
  <c r="J49" i="6"/>
  <c r="K49" i="6" s="1"/>
  <c r="E49" i="6"/>
  <c r="D49" i="6"/>
  <c r="I212" i="2"/>
  <c r="F212" i="2" l="1"/>
  <c r="C33" i="6"/>
  <c r="C49" i="6" s="1"/>
  <c r="D212" i="2"/>
  <c r="D214" i="2"/>
  <c r="C52" i="6" l="1"/>
  <c r="C55" i="6" s="1"/>
  <c r="G52" i="6"/>
  <c r="D52" i="6"/>
  <c r="H52" i="6"/>
  <c r="E52" i="6"/>
  <c r="I52" i="6" l="1"/>
  <c r="F52" i="6" l="1"/>
  <c r="B32" i="7" s="1"/>
  <c r="F55" i="6" l="1"/>
  <c r="H32" i="7" l="1"/>
  <c r="H34" i="7" s="1"/>
  <c r="B34" i="7"/>
  <c r="B36" i="7" s="1"/>
  <c r="D28" i="7"/>
  <c r="D36" i="7"/>
  <c r="D38" i="7" s="1"/>
  <c r="H36" i="7" l="1"/>
  <c r="B17" i="7"/>
  <c r="B38" i="7" s="1"/>
  <c r="H38" i="7" l="1"/>
</calcChain>
</file>

<file path=xl/sharedStrings.xml><?xml version="1.0" encoding="utf-8"?>
<sst xmlns="http://schemas.openxmlformats.org/spreadsheetml/2006/main" count="15129" uniqueCount="1717">
  <si>
    <t>Retirement</t>
  </si>
  <si>
    <t>Social Security</t>
  </si>
  <si>
    <t>Group Insurance</t>
  </si>
  <si>
    <t>Unemployment Compensation</t>
  </si>
  <si>
    <t>Instructional Materials</t>
  </si>
  <si>
    <t>Software</t>
  </si>
  <si>
    <t>Staff Development</t>
  </si>
  <si>
    <t>100-4000-7100-310</t>
  </si>
  <si>
    <t>Legal and Audit Expense</t>
  </si>
  <si>
    <t>Dues and Fees</t>
  </si>
  <si>
    <t>Postage</t>
  </si>
  <si>
    <t>100-4000-7500-310</t>
  </si>
  <si>
    <t>Contract Controller Service</t>
  </si>
  <si>
    <t>Input Sheet</t>
  </si>
  <si>
    <t>All Accounts</t>
  </si>
  <si>
    <t>Expenses</t>
  </si>
  <si>
    <t>Revenues</t>
  </si>
  <si>
    <t>Current   Month          Rev &amp; Exp</t>
  </si>
  <si>
    <t>Current   Month    Budget</t>
  </si>
  <si>
    <t>Current   Variances    Favorable / (Unfavorable)</t>
  </si>
  <si>
    <t>Year to Date Budget</t>
  </si>
  <si>
    <t>Year to Date   Variances    Favorable / (Unfavorable)</t>
  </si>
  <si>
    <t>Annual       Budget</t>
  </si>
  <si>
    <t>Balance Remaining</t>
  </si>
  <si>
    <t xml:space="preserve">%      Remaining </t>
  </si>
  <si>
    <t>Excess (Deficiency) Revenues Over Expenses</t>
  </si>
  <si>
    <t>Total Expenses</t>
  </si>
  <si>
    <t>Year to Date    Rev &amp; Exp</t>
  </si>
  <si>
    <t>Total Revenues</t>
  </si>
  <si>
    <t>Budget Month</t>
  </si>
  <si>
    <t>6100 - Student Personnel Services</t>
  </si>
  <si>
    <t>7300 - School Administration</t>
  </si>
  <si>
    <t>Total 7300 - School Administration</t>
  </si>
  <si>
    <t>7500 - Fiscal Services</t>
  </si>
  <si>
    <t>7900 - Operation of Plant</t>
  </si>
  <si>
    <t>Total 7900 - Operation of Plant</t>
  </si>
  <si>
    <t>6400 - Instructional Staff Training Services</t>
  </si>
  <si>
    <t>Total 6400 - Instructional Staff Training Services</t>
  </si>
  <si>
    <t>7100 - Board Administration</t>
  </si>
  <si>
    <t xml:space="preserve">Overall </t>
  </si>
  <si>
    <t>Revenues, Expenses, &amp; Excess or Deficiency / Budget vs. Actual</t>
  </si>
  <si>
    <t>6500 - Instructional-Related Technology</t>
  </si>
  <si>
    <t>Total 6500 - Instructional-Related Technology</t>
  </si>
  <si>
    <t>5200 - Exceptional Instruction</t>
  </si>
  <si>
    <t>Total 5200 Exceptional Instruction</t>
  </si>
  <si>
    <t xml:space="preserve"> </t>
  </si>
  <si>
    <t>Field Trips</t>
  </si>
  <si>
    <t>100-4000-7300-510</t>
  </si>
  <si>
    <t>100-3300-0000-000</t>
  </si>
  <si>
    <t>100-3334-0000-000</t>
  </si>
  <si>
    <t>Florida Teacher's Lead Program</t>
  </si>
  <si>
    <t>100-3374-0000-000</t>
  </si>
  <si>
    <t>100-3400-0000-000</t>
  </si>
  <si>
    <t>100-3473-0000-000</t>
  </si>
  <si>
    <t>100-3600-0000-000</t>
  </si>
  <si>
    <t>100-4000-5200-310</t>
  </si>
  <si>
    <t>100-4000-6400-310</t>
  </si>
  <si>
    <t>100-4000-6500-220</t>
  </si>
  <si>
    <t>100-4000-6500-230</t>
  </si>
  <si>
    <t>100-4000-6500-310</t>
  </si>
  <si>
    <t>Technology Support &amp; Service</t>
  </si>
  <si>
    <t>100-4000-7300-210</t>
  </si>
  <si>
    <t>100-4000-7300-220</t>
  </si>
  <si>
    <t>100-4000-7300-230</t>
  </si>
  <si>
    <t>100-4000-7300-250</t>
  </si>
  <si>
    <t>100-4000-7900-510</t>
  </si>
  <si>
    <t>Custodial Supplies</t>
  </si>
  <si>
    <t>100-4000-8100-350</t>
  </si>
  <si>
    <t>Total 7500 - Fiscal Services</t>
  </si>
  <si>
    <t>100-4000-7900-390</t>
  </si>
  <si>
    <t>100-4000-7300-330</t>
  </si>
  <si>
    <t>Operating                100</t>
  </si>
  <si>
    <t>Total</t>
  </si>
  <si>
    <t>Cash - Visa (Prepaid PEX)</t>
  </si>
  <si>
    <t>Accounts Receivable</t>
  </si>
  <si>
    <t>Due from Other Funds</t>
  </si>
  <si>
    <t>Prepaid Expenses</t>
  </si>
  <si>
    <t>Liabilities:</t>
  </si>
  <si>
    <t>Total Liabilities</t>
  </si>
  <si>
    <t>Fund Equity and Other Credits</t>
  </si>
  <si>
    <t>Total Fund Equity and Other Credits</t>
  </si>
  <si>
    <t>Total Liabilities Fund Equity and Other Credits</t>
  </si>
  <si>
    <t>360-3397-0000-000</t>
  </si>
  <si>
    <t xml:space="preserve">Total Revenue </t>
  </si>
  <si>
    <t>6300 - Instructional and Curriculum Development</t>
  </si>
  <si>
    <t>Total 7100 - Board Administration</t>
  </si>
  <si>
    <t>100-4000-7300-690</t>
  </si>
  <si>
    <t xml:space="preserve">7600 - Food Services </t>
  </si>
  <si>
    <t>Contracted Food Services</t>
  </si>
  <si>
    <t xml:space="preserve">Total 7600 - Food Services </t>
  </si>
  <si>
    <t>100-4000-7900-320</t>
  </si>
  <si>
    <t>Repairs and Maintenance</t>
  </si>
  <si>
    <t>100-4000-7900-380</t>
  </si>
  <si>
    <t>100-4000-7900-430</t>
  </si>
  <si>
    <t xml:space="preserve">7900 - Operation of Plant </t>
  </si>
  <si>
    <t>Contracted Services</t>
  </si>
  <si>
    <t>8100 - Maintenace of Plant</t>
  </si>
  <si>
    <t>Total 8100 - Maintenace of Plant</t>
  </si>
  <si>
    <t>9200 - Debt Service</t>
  </si>
  <si>
    <t>Total 9200 - Debt Service</t>
  </si>
  <si>
    <t>100-4000-9200-720</t>
  </si>
  <si>
    <t>Ref Only Table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</si>
  <si>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</si>
  <si>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</si>
  <si>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</si>
  <si>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</si>
  <si>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</si>
  <si>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</si>
  <si>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</si>
  <si>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</si>
  <si>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</si>
  <si>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</si>
  <si>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</si>
  <si>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</si>
  <si>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Pivot Table Year</t>
  </si>
  <si>
    <t>Pivot Table Month</t>
  </si>
  <si>
    <t>Total 6300 - Instructional and Curriculum Development</t>
  </si>
  <si>
    <t>Acct_Class</t>
  </si>
  <si>
    <t>Column Labels</t>
  </si>
  <si>
    <t>Grand Total</t>
  </si>
  <si>
    <t>Row Labels</t>
  </si>
  <si>
    <t>100-4000-5200-120</t>
  </si>
  <si>
    <t>100-4000-5200-150</t>
  </si>
  <si>
    <t>100-4000-5200-220</t>
  </si>
  <si>
    <t>100-4000-5200-230</t>
  </si>
  <si>
    <t>100-4000-5200-240</t>
  </si>
  <si>
    <t>100-4000-6500-240</t>
  </si>
  <si>
    <t>100-4000-7100-795</t>
  </si>
  <si>
    <t>100-4000-7300-160</t>
  </si>
  <si>
    <t>100-4000-7300-240</t>
  </si>
  <si>
    <t>100-4000-7500-311</t>
  </si>
  <si>
    <t>AcctNumber</t>
  </si>
  <si>
    <t>Acct_Desc</t>
  </si>
  <si>
    <t>Tran_Date</t>
  </si>
  <si>
    <t>PostingRef</t>
  </si>
  <si>
    <t>User_ID</t>
  </si>
  <si>
    <t>Tran_Desc</t>
  </si>
  <si>
    <t>DetailDesc</t>
  </si>
  <si>
    <t>Debits</t>
  </si>
  <si>
    <t>Credits</t>
  </si>
  <si>
    <t>Income (Operating Credit)</t>
  </si>
  <si>
    <t>Donations</t>
  </si>
  <si>
    <t>Expense (Operating Debit)</t>
  </si>
  <si>
    <t>Workers Compensation</t>
  </si>
  <si>
    <t>Copy and Printing</t>
  </si>
  <si>
    <t>ESE Teacher</t>
  </si>
  <si>
    <t>Bank Charges</t>
  </si>
  <si>
    <t>Payroll Service</t>
  </si>
  <si>
    <t>Insurance - Building</t>
  </si>
  <si>
    <t>Electricity</t>
  </si>
  <si>
    <t>View</t>
  </si>
  <si>
    <t>100-4000-5200-510</t>
  </si>
  <si>
    <t>100-4000-6300-590</t>
  </si>
  <si>
    <t>Testing and Assessment</t>
  </si>
  <si>
    <t>100-4000-6500-250</t>
  </si>
  <si>
    <t>100-4000-6500-210</t>
  </si>
  <si>
    <t>100-4000-6500-130</t>
  </si>
  <si>
    <t>Tech Coordinator</t>
  </si>
  <si>
    <t>100-4000-7100-330</t>
  </si>
  <si>
    <t>100-4000-7100-790</t>
  </si>
  <si>
    <t>100-4000-7300-370</t>
  </si>
  <si>
    <t>100-4000-7300-390</t>
  </si>
  <si>
    <t>7400 - Facilities Aquisition</t>
  </si>
  <si>
    <t>Total 7400 - Facilities Aquisition</t>
  </si>
  <si>
    <t>100-4000-7400-630</t>
  </si>
  <si>
    <t>Building and Fixed Equipment</t>
  </si>
  <si>
    <t>100-4000-7600-310</t>
  </si>
  <si>
    <t>100-4000-7600-730</t>
  </si>
  <si>
    <t>7800 - Pupil Transportation Services</t>
  </si>
  <si>
    <t>Total 7800 - Pupil Transportation Services</t>
  </si>
  <si>
    <t>Contract Security Services</t>
  </si>
  <si>
    <t>100-4000-7900-379</t>
  </si>
  <si>
    <t>7400 - Facilities Acquisition</t>
  </si>
  <si>
    <t>7800 - Transportation</t>
  </si>
  <si>
    <t>WSG</t>
  </si>
  <si>
    <t>100-4000-5200-210</t>
  </si>
  <si>
    <t>Other Contracted Bldg. Services</t>
  </si>
  <si>
    <t>100-4000-5200-250</t>
  </si>
  <si>
    <t>Advertising</t>
  </si>
  <si>
    <t>Interest Income</t>
  </si>
  <si>
    <t>Best &amp; Brightest</t>
  </si>
  <si>
    <t>2020</t>
  </si>
  <si>
    <t>Jul</t>
  </si>
  <si>
    <t>100-3230-0000-000</t>
  </si>
  <si>
    <t>IDEA</t>
  </si>
  <si>
    <t>100-3497-0000-000</t>
  </si>
  <si>
    <t>100-4000-6100-210</t>
  </si>
  <si>
    <t>100-4000-6100-220</t>
  </si>
  <si>
    <t>100-4000-6100-230</t>
  </si>
  <si>
    <t>100-4000-6100-240</t>
  </si>
  <si>
    <t>100-4000-6100-250</t>
  </si>
  <si>
    <t>100-4000-9200-710</t>
  </si>
  <si>
    <t>FEFP - Bay Cty Sch Dist</t>
  </si>
  <si>
    <t>VR Summer Grant</t>
  </si>
  <si>
    <t>Capital Outlay</t>
  </si>
  <si>
    <t>Other Misc Revenue</t>
  </si>
  <si>
    <t>Recovery of Prior Year Expense</t>
  </si>
  <si>
    <t>100-3390-0000-000</t>
  </si>
  <si>
    <t>Trolley Instructor</t>
  </si>
  <si>
    <t>Classroom Aide</t>
  </si>
  <si>
    <t>Travel/Conference/Workshops</t>
  </si>
  <si>
    <t xml:space="preserve">Noncapitalized Furniture and Fixtures </t>
  </si>
  <si>
    <t>100-4000-5200-121</t>
  </si>
  <si>
    <t>100-4000-5200-315</t>
  </si>
  <si>
    <t>100-4000-5200-330</t>
  </si>
  <si>
    <t>100-4000-5200-390</t>
  </si>
  <si>
    <t>100-4000-5200-642</t>
  </si>
  <si>
    <t>100-4000-5200-730</t>
  </si>
  <si>
    <t>Job Coach</t>
  </si>
  <si>
    <t xml:space="preserve">Psychological Contract Services </t>
  </si>
  <si>
    <t>100-4000-6100-150</t>
  </si>
  <si>
    <t>100-4000-6130-310</t>
  </si>
  <si>
    <t>100-4000-6140-310</t>
  </si>
  <si>
    <t>Total 6100 - Student Personnel Services</t>
  </si>
  <si>
    <t>Travel / Conferences / Workshop</t>
  </si>
  <si>
    <t>District Admin Fees</t>
  </si>
  <si>
    <t>100-4000-7100-730</t>
  </si>
  <si>
    <t>Office Support</t>
  </si>
  <si>
    <t xml:space="preserve">Office Expense </t>
  </si>
  <si>
    <t>100-4000-7800-350</t>
  </si>
  <si>
    <t>Communication</t>
  </si>
  <si>
    <t>Water/ Sewer/ Garbage Collection</t>
  </si>
  <si>
    <t>100-4000-7900-310</t>
  </si>
  <si>
    <t>360-4000-7900-320</t>
  </si>
  <si>
    <t>360-4000-8100-350</t>
  </si>
  <si>
    <t>9100 - Community Services</t>
  </si>
  <si>
    <t>Total 9100 - Community Services</t>
  </si>
  <si>
    <t xml:space="preserve">Fundraiser Expense </t>
  </si>
  <si>
    <t>100-4000-9100-705</t>
  </si>
  <si>
    <t>100-4000-9100-710</t>
  </si>
  <si>
    <t>Principal</t>
  </si>
  <si>
    <t>Interest</t>
  </si>
  <si>
    <t>360-4000-9200-710</t>
  </si>
  <si>
    <t>360-4000-9200-720</t>
  </si>
  <si>
    <t>LMF</t>
  </si>
  <si>
    <t>BNB</t>
  </si>
  <si>
    <t>LKM</t>
  </si>
  <si>
    <t>Walmart Supercenter</t>
  </si>
  <si>
    <t>VS WOW - USHA</t>
  </si>
  <si>
    <t>McDonald''s</t>
  </si>
  <si>
    <t>Enterprise Rent A Car</t>
  </si>
  <si>
    <t>Richardson's</t>
  </si>
  <si>
    <t>SAM''S CLUB</t>
  </si>
  <si>
    <t>WWP*BROCK LAWN &amp; PEST</t>
  </si>
  <si>
    <t>Chick-fil-A</t>
  </si>
  <si>
    <t>RENEWAL MEMBERSHIP FEE</t>
  </si>
  <si>
    <t>DOLLAR GENERAL 12092</t>
  </si>
  <si>
    <t>To Adjust FRS</t>
  </si>
  <si>
    <t>Chatauqua Learn and Serve</t>
  </si>
  <si>
    <t>EXXONMOBIL CAT OUTSI(800) 243-9966      TX</t>
  </si>
  <si>
    <t>435-3200-0000-000</t>
  </si>
  <si>
    <t>435-3200-0001-000</t>
  </si>
  <si>
    <t>PPP</t>
  </si>
  <si>
    <t>ESSER</t>
  </si>
  <si>
    <t>493-3290-0000-000</t>
  </si>
  <si>
    <t>Restart Grant</t>
  </si>
  <si>
    <t>493-4000-5200-230</t>
  </si>
  <si>
    <t>493-4000-5200-310</t>
  </si>
  <si>
    <t>493-4000-6100-230</t>
  </si>
  <si>
    <t>493-4000-6500-310</t>
  </si>
  <si>
    <t>493-4000-7500-310</t>
  </si>
  <si>
    <t>493-4000-7800-310</t>
  </si>
  <si>
    <t>100-4000-7800-550</t>
  </si>
  <si>
    <t>Repair</t>
  </si>
  <si>
    <t>493-4000-7800-652</t>
  </si>
  <si>
    <t>Motor Vehicles</t>
  </si>
  <si>
    <t>BR000000037900002</t>
  </si>
  <si>
    <t>AM.JUL20/Null</t>
  </si>
  <si>
    <t>AM.JUL20/Null/FEFP</t>
  </si>
  <si>
    <t>GL0052300001</t>
  </si>
  <si>
    <t>To Accrue FEFP</t>
  </si>
  <si>
    <t>BR000000037900001</t>
  </si>
  <si>
    <t>HC.JUL20/Null</t>
  </si>
  <si>
    <t>HC.JUL20/Null/Interest</t>
  </si>
  <si>
    <t>AM.JUL20/Null/Charles Whitehead</t>
  </si>
  <si>
    <t>GL0052300002</t>
  </si>
  <si>
    <t>To Record Restart Receivable</t>
  </si>
  <si>
    <t>AP000000322900002</t>
  </si>
  <si>
    <t>PAYROLL/869579</t>
  </si>
  <si>
    <t>AP000000322900003</t>
  </si>
  <si>
    <t>PAYROLL/846024</t>
  </si>
  <si>
    <t>GL0052400001</t>
  </si>
  <si>
    <t>AP000000323100002</t>
  </si>
  <si>
    <t>BAYHAVEN/44</t>
  </si>
  <si>
    <t>3.30.20</t>
  </si>
  <si>
    <t>6.30.20</t>
  </si>
  <si>
    <t>AP000000322200002</t>
  </si>
  <si>
    <t>AMERICANEXPRESS/7.15.20</t>
  </si>
  <si>
    <t>CHICK-FIL-A</t>
  </si>
  <si>
    <t>SOMETHING SALTY, LLC</t>
  </si>
  <si>
    <t>VP RACING-360 FUEL CNTR2</t>
  </si>
  <si>
    <t>PEPPERS MEXICAN GRILL RE</t>
  </si>
  <si>
    <t>MAGIC MART FLA GAS</t>
  </si>
  <si>
    <t>TALLY-HO DRIVE IN</t>
  </si>
  <si>
    <t>WEATHERPODS</t>
  </si>
  <si>
    <t>Amazon Marketplace</t>
  </si>
  <si>
    <t>SHOPSMARTER.COM     800-255-6355        CT</t>
  </si>
  <si>
    <t>100-4000-5200-690</t>
  </si>
  <si>
    <t>WWW.MCAFEE.COM      866-622-3911        TX</t>
  </si>
  <si>
    <t>AP000000321600002</t>
  </si>
  <si>
    <t>KIWANISCLUB/7.5.20</t>
  </si>
  <si>
    <t>Jul-Sep Dues</t>
  </si>
  <si>
    <t>AP000000323100005</t>
  </si>
  <si>
    <t>SCHOOLFIN/2020-2021 1</t>
  </si>
  <si>
    <t>Transportation - Repair</t>
  </si>
  <si>
    <t>GAGNON''S TIRE &amp; AUTO CENTER</t>
  </si>
  <si>
    <t>AP000000322600001</t>
  </si>
  <si>
    <t>COFPC/MAY/JUN20</t>
  </si>
  <si>
    <t>AP000000322900004</t>
  </si>
  <si>
    <t>GULFPWR/7.5.20A</t>
  </si>
  <si>
    <t>AP000000322900005</t>
  </si>
  <si>
    <t>GULFPWR/7.5.20B</t>
  </si>
  <si>
    <t>AP000000323100004</t>
  </si>
  <si>
    <t>MCCAULEY/7.1.20REIM</t>
  </si>
  <si>
    <t>BLACK THUMB SERVICES INC.</t>
  </si>
  <si>
    <t>HC.JUL20/Null/Principal</t>
  </si>
  <si>
    <t>Restart Grant Group Insurance</t>
  </si>
  <si>
    <t>Restart Group Insurance</t>
  </si>
  <si>
    <t>AP000000322400001</t>
  </si>
  <si>
    <t>HOLLISW/1</t>
  </si>
  <si>
    <t>Mini Van Purchase</t>
  </si>
  <si>
    <t>AP000000322500001</t>
  </si>
  <si>
    <t>COATNEYS/2</t>
  </si>
  <si>
    <t>Mini Van</t>
  </si>
  <si>
    <t>(All)</t>
  </si>
  <si>
    <t>Amount</t>
  </si>
  <si>
    <t>Sum of Amount</t>
  </si>
  <si>
    <t>\</t>
  </si>
  <si>
    <t>Contracted Services - Restart Grant</t>
  </si>
  <si>
    <t>Group Insurance - Restart Grant</t>
  </si>
  <si>
    <t>Technology Support &amp; Service - Restart Grant</t>
  </si>
  <si>
    <t>Contract Controller Service - Restart Grant</t>
  </si>
  <si>
    <t>Motor Vehicles - Restart Grant</t>
  </si>
  <si>
    <t>493-4000-7900-360</t>
  </si>
  <si>
    <t>Facility Lease - Restart Grant</t>
  </si>
  <si>
    <t>Repairs and Maintenance - Capital Outlay</t>
  </si>
  <si>
    <t>Principal - Capital Outlay</t>
  </si>
  <si>
    <t>Interest - Capital Outlay</t>
  </si>
  <si>
    <t>Insurance - Building - Capital Outlay</t>
  </si>
  <si>
    <t>Special Revenue</t>
  </si>
  <si>
    <t>Balance Sheet</t>
  </si>
  <si>
    <t>Cash - Operating - Ameris</t>
  </si>
  <si>
    <t>Cash - Operating - Hancock</t>
  </si>
  <si>
    <t>Assets and Other Debits</t>
  </si>
  <si>
    <t>Total Assets and Other Debits</t>
  </si>
  <si>
    <t>Liabilities, Fund Equity, and Other Credits</t>
  </si>
  <si>
    <t>Note Payable</t>
  </si>
  <si>
    <t>Accrued Payroll Insurance</t>
  </si>
  <si>
    <t>Accounts Payable</t>
  </si>
  <si>
    <t>Deferred Revenue</t>
  </si>
  <si>
    <t>Due to Other Funds</t>
  </si>
  <si>
    <t>Fund Balance</t>
  </si>
  <si>
    <t>Excess (Deficiency) of Revenues - YTD</t>
  </si>
  <si>
    <t>Capital Outlay       360</t>
  </si>
  <si>
    <t>Asset</t>
  </si>
  <si>
    <t>100-1111-0000-000</t>
  </si>
  <si>
    <t>Cash In Bank - Hancock</t>
  </si>
  <si>
    <t>AP000000323100003</t>
  </si>
  <si>
    <t>CLS/7.31.20TRANSFER</t>
  </si>
  <si>
    <t>Transfer to Hancock</t>
  </si>
  <si>
    <t>AP000000323200001</t>
  </si>
  <si>
    <t>CLS/7.31.20TRANSB</t>
  </si>
  <si>
    <t>To Adj Posting Date</t>
  </si>
  <si>
    <t>AP000000323300001</t>
  </si>
  <si>
    <t>CLS/7.31.20ADJ</t>
  </si>
  <si>
    <t>BR000000038000003</t>
  </si>
  <si>
    <t>KMG</t>
  </si>
  <si>
    <t>HC DEP 08.2020/August</t>
  </si>
  <si>
    <t>HC DEP 08.2020/Null/Interest</t>
  </si>
  <si>
    <t>BR000000038000002</t>
  </si>
  <si>
    <t>HC LOAN 08.2020/August</t>
  </si>
  <si>
    <t>HC LOAN 08.2020/Null/Loan Transfer</t>
  </si>
  <si>
    <t>100-1112-0000-000</t>
  </si>
  <si>
    <t>Cash in Bank - Ameris</t>
  </si>
  <si>
    <t>AP000000321200005</t>
  </si>
  <si>
    <t>BCBS/74551413/EFT7.1.20/7.1-8.1</t>
  </si>
  <si>
    <t>AP000000321400002</t>
  </si>
  <si>
    <t>FRS/201830300084/EFT7.1.20B/JUN</t>
  </si>
  <si>
    <t>AP000000321300001</t>
  </si>
  <si>
    <t>SCHOOLFIN/14896</t>
  </si>
  <si>
    <t>GULFPWR/7.5.20A/EFT7.5.20/ELECTRICITY</t>
  </si>
  <si>
    <t>GULFPWR/7.5.20B/EFT7.5.20A/ELECTRICITY</t>
  </si>
  <si>
    <t>AP000000321800001</t>
  </si>
  <si>
    <t>AMERICANEXPRESS/6.14.20/EFT7.9.20/7/9/2020</t>
  </si>
  <si>
    <t>AP000000321700001</t>
  </si>
  <si>
    <t>WAGEWORKS/14897</t>
  </si>
  <si>
    <t>AP000000321700002</t>
  </si>
  <si>
    <t>KIWANISCLUB/14898</t>
  </si>
  <si>
    <t>AP000000322300001</t>
  </si>
  <si>
    <t>HOLLISW/14899</t>
  </si>
  <si>
    <t>PAYROLL/869579/EFT7.15.20PR/PAYROLL</t>
  </si>
  <si>
    <t>AP000000322000001</t>
  </si>
  <si>
    <t>AIG/14900</t>
  </si>
  <si>
    <t>AP000000322000002</t>
  </si>
  <si>
    <t>SCHOOLFIN/14901</t>
  </si>
  <si>
    <t>AP000000322700001</t>
  </si>
  <si>
    <t>COATNEYS/14902</t>
  </si>
  <si>
    <t>AP000000322800001</t>
  </si>
  <si>
    <t>COFPC/14903</t>
  </si>
  <si>
    <t>PAYROLL/846024/EFT7.31.20/7.31.20</t>
  </si>
  <si>
    <t>AP000000325200001</t>
  </si>
  <si>
    <t>BCBS/74601634/EFT8.3.20/8.1-9.1</t>
  </si>
  <si>
    <t>AP000000323900001</t>
  </si>
  <si>
    <t>GULFPWR/8.5.20/EFT8.5.20/ELECTRICITY</t>
  </si>
  <si>
    <t>AP000000323900002</t>
  </si>
  <si>
    <t>GULFPWR/8.5.20B/EFT8.5.20B/ELECTRICITY</t>
  </si>
  <si>
    <t>AP000000326300001</t>
  </si>
  <si>
    <t>FRS/VC EFT8.7.20/VD 8.7.20</t>
  </si>
  <si>
    <t>AP000000322900001</t>
  </si>
  <si>
    <t>FRS/7.31.20/8.7.20/FRS</t>
  </si>
  <si>
    <t>AP000000324300001</t>
  </si>
  <si>
    <t>FRS/JUL20/EFT8.7.20/JUL RETIREMENT</t>
  </si>
  <si>
    <t>AP000000323000001</t>
  </si>
  <si>
    <t>AIG/14904</t>
  </si>
  <si>
    <t>AP000000323000002</t>
  </si>
  <si>
    <t>BAYHAVEN/14905</t>
  </si>
  <si>
    <t>AP000000323000003</t>
  </si>
  <si>
    <t>CLS/14906</t>
  </si>
  <si>
    <t>AP000000323000004</t>
  </si>
  <si>
    <t>MCCAULEY/14907</t>
  </si>
  <si>
    <t>AP000000323000005</t>
  </si>
  <si>
    <t>SCHOOLFIN/14908</t>
  </si>
  <si>
    <t>AP000000323000006</t>
  </si>
  <si>
    <t>DEATON/14909</t>
  </si>
  <si>
    <t>AP000000324200001</t>
  </si>
  <si>
    <t>PAYROLL/851244/EFT8.14.20/PR 8.14.20</t>
  </si>
  <si>
    <t>AP000000323500001</t>
  </si>
  <si>
    <t>BDS/14910</t>
  </si>
  <si>
    <t>AP000000323500002</t>
  </si>
  <si>
    <t>HERFF/14911</t>
  </si>
  <si>
    <t>AP000000324000001</t>
  </si>
  <si>
    <t>AMERICANEXPRESS/EFT8.26.20</t>
  </si>
  <si>
    <t>AP000000323800001</t>
  </si>
  <si>
    <t>SCHOOLFIN/14912</t>
  </si>
  <si>
    <t>AP000000325000001</t>
  </si>
  <si>
    <t>PAYROLL/857685/PR8.31.20/PR 8.31.20</t>
  </si>
  <si>
    <t>BR000000038000001</t>
  </si>
  <si>
    <t>AMERIS DEP 08.31.202/August</t>
  </si>
  <si>
    <t>AMERIS DEP 08.31.202/Null/Restart</t>
  </si>
  <si>
    <t>100-1210-0000-000</t>
  </si>
  <si>
    <t>Due From Other Funds</t>
  </si>
  <si>
    <t>GL0052500001</t>
  </si>
  <si>
    <t>To Adjust Due to/from</t>
  </si>
  <si>
    <t>GL0052700002</t>
  </si>
  <si>
    <t>To adjust due to / from</t>
  </si>
  <si>
    <t>Liability</t>
  </si>
  <si>
    <t>100-2105-0000-000</t>
  </si>
  <si>
    <t>BCBS/74551413</t>
  </si>
  <si>
    <t>BCBS/74601634</t>
  </si>
  <si>
    <t>8.1-9.1</t>
  </si>
  <si>
    <t>PAYROLL/851244</t>
  </si>
  <si>
    <t>PAYROLL/857685</t>
  </si>
  <si>
    <t>100-2106-0000-000</t>
  </si>
  <si>
    <t>Accrued Florida Retirement</t>
  </si>
  <si>
    <t>FRS/7.31.20</t>
  </si>
  <si>
    <t>FRS/JUL20</t>
  </si>
  <si>
    <t>Jul Retirement</t>
  </si>
  <si>
    <t>AP000000326400001</t>
  </si>
  <si>
    <t>FRS/VC 8.7.20</t>
  </si>
  <si>
    <t>AP000000326200001</t>
  </si>
  <si>
    <t>FRS/AUG20</t>
  </si>
  <si>
    <t>GL0052700004</t>
  </si>
  <si>
    <t>To adjust 2106</t>
  </si>
  <si>
    <t>100-2107-0000-000</t>
  </si>
  <si>
    <t>Accrued Payroll Retirement</t>
  </si>
  <si>
    <t>AP000000323100001</t>
  </si>
  <si>
    <t>AIG/7.31.20</t>
  </si>
  <si>
    <t>Ryan L. Beidelman</t>
  </si>
  <si>
    <t>Lucie C. Grabner</t>
  </si>
  <si>
    <t>Cynthia McCauley</t>
  </si>
  <si>
    <t>AP000000325100001</t>
  </si>
  <si>
    <t>AIG/AUG-20</t>
  </si>
  <si>
    <t>100-2120-0000-000</t>
  </si>
  <si>
    <t>Accrued Payables</t>
  </si>
  <si>
    <t>NURSING</t>
  </si>
  <si>
    <t>JUL-SEP DUES</t>
  </si>
  <si>
    <t>07.15.20</t>
  </si>
  <si>
    <t>TO ADJ POST DATE</t>
  </si>
  <si>
    <t>FRS</t>
  </si>
  <si>
    <t>RETIREMENT</t>
  </si>
  <si>
    <t>TRANSFER</t>
  </si>
  <si>
    <t>AP000000323400001</t>
  </si>
  <si>
    <t>TRANSPORTATION</t>
  </si>
  <si>
    <t>BDS/4411</t>
  </si>
  <si>
    <t>AP000000323100006</t>
  </si>
  <si>
    <t>DEATON/20304ES</t>
  </si>
  <si>
    <t>Tech onsite</t>
  </si>
  <si>
    <t>AP000000324400001</t>
  </si>
  <si>
    <t>WC 8.1.20-8.1.21</t>
  </si>
  <si>
    <t>RETAILFIRST/11564016</t>
  </si>
  <si>
    <t>AP000000323600001</t>
  </si>
  <si>
    <t>CAP AND GOWNS</t>
  </si>
  <si>
    <t>HERFF/2647741</t>
  </si>
  <si>
    <t>AP000000323700001</t>
  </si>
  <si>
    <t>AUG</t>
  </si>
  <si>
    <t>SCHOOLFIN/2020-2021 2</t>
  </si>
  <si>
    <t>AP000000325400001</t>
  </si>
  <si>
    <t>2020 THERAPY</t>
  </si>
  <si>
    <t>APEX/246</t>
  </si>
  <si>
    <t>AP000000324500001</t>
  </si>
  <si>
    <t>AUG ARMED GUARD</t>
  </si>
  <si>
    <t>MINUTEMAN/20-248</t>
  </si>
  <si>
    <t>AP000000324600001</t>
  </si>
  <si>
    <t>UPS</t>
  </si>
  <si>
    <t>SCHOOLFIN/AUG-20</t>
  </si>
  <si>
    <t>AUG RETIREMENT</t>
  </si>
  <si>
    <t>100-2130-0000-000</t>
  </si>
  <si>
    <t>FEFP Deferred Revenue</t>
  </si>
  <si>
    <t>GL0052700003</t>
  </si>
  <si>
    <t>To record FEFP</t>
  </si>
  <si>
    <t>100-2210-0000-000</t>
  </si>
  <si>
    <t>Due To Other Funds</t>
  </si>
  <si>
    <t>AMERIS DEP 08.31.202/Null/FEFP</t>
  </si>
  <si>
    <t>WC</t>
  </si>
  <si>
    <t>2020 Therapy</t>
  </si>
  <si>
    <t>Cap and Gowns</t>
  </si>
  <si>
    <t>100-4000-7300-641</t>
  </si>
  <si>
    <t>Capitalized Furniture Fixtures and Equipment</t>
  </si>
  <si>
    <t>DX80 REFIRB KSU</t>
  </si>
  <si>
    <t>DX120 7261</t>
  </si>
  <si>
    <t>Additional Equip</t>
  </si>
  <si>
    <t>100-4000-7800-730</t>
  </si>
  <si>
    <t>Transportation - Other</t>
  </si>
  <si>
    <t>Transportation</t>
  </si>
  <si>
    <t>Tech Onsite</t>
  </si>
  <si>
    <t>Aug Armed Guard</t>
  </si>
  <si>
    <t>GULFPWR/8.5.20</t>
  </si>
  <si>
    <t>GULFPWR/8.5.20B</t>
  </si>
  <si>
    <t>HC LOAN 08.2020/Null/Loan Tranfer</t>
  </si>
  <si>
    <t>493-1130-0000-000</t>
  </si>
  <si>
    <t>GL0052700001</t>
  </si>
  <si>
    <t>To adjust Restart</t>
  </si>
  <si>
    <t>493-1210-0000-000</t>
  </si>
  <si>
    <t>GL0052600001</t>
  </si>
  <si>
    <t>To adjust due to/from</t>
  </si>
  <si>
    <t>GL0052500002</t>
  </si>
  <si>
    <t>493-2120-0000-000</t>
  </si>
  <si>
    <t>MINI VAN</t>
  </si>
  <si>
    <t>AP000000324800001</t>
  </si>
  <si>
    <t>RESTART GRANT</t>
  </si>
  <si>
    <t>WILLIAMSCOTSMAN/8073816</t>
  </si>
  <si>
    <t>493-2210-0000-000</t>
  </si>
  <si>
    <t>Facility Lease</t>
  </si>
  <si>
    <t>Modular - Restart Grant</t>
  </si>
  <si>
    <t>BR000000038100001</t>
  </si>
  <si>
    <t>HC.SEP20/Null</t>
  </si>
  <si>
    <t>HC.SEP20/Null/Interest Earned</t>
  </si>
  <si>
    <t>HC.SEP20/Null/Principal Payment</t>
  </si>
  <si>
    <t>AP000000324100001</t>
  </si>
  <si>
    <t>RETAILFIRST/14913</t>
  </si>
  <si>
    <t>AP000000324100002</t>
  </si>
  <si>
    <t>MINUTEMAN/14914</t>
  </si>
  <si>
    <t>AP000000325200002</t>
  </si>
  <si>
    <t>BCBS/74652504/EFT9.1.20/9.1-10.1</t>
  </si>
  <si>
    <t>AP000000324700001</t>
  </si>
  <si>
    <t>SCHOOLFIN/14915</t>
  </si>
  <si>
    <t>AP000000325300001</t>
  </si>
  <si>
    <t>AMERICANEXPRESS/8.14.20/CC9.3.20/9/3/2020</t>
  </si>
  <si>
    <t>WILLIAMSCOTSMAN/8073816/EFT9.3.20/RESTART GRANT</t>
  </si>
  <si>
    <t>AP000000327300001</t>
  </si>
  <si>
    <t>GULFPWR/9.3.20/EFT9.3.20C/ELECTRICITY</t>
  </si>
  <si>
    <t>AP000000327300002</t>
  </si>
  <si>
    <t>GULFPWR/9.3.20B/EFT9.3.20D/ELECTRICITY</t>
  </si>
  <si>
    <t>AP000000324900001</t>
  </si>
  <si>
    <t>AIG/14916</t>
  </si>
  <si>
    <t>FRS/AUG20/EFT9.4.20/AUG RETIREMENT</t>
  </si>
  <si>
    <t>AP000000324900002</t>
  </si>
  <si>
    <t>APEX/14917</t>
  </si>
  <si>
    <t>AP000000324900003</t>
  </si>
  <si>
    <t>SFSPREPAIDVISA/14918</t>
  </si>
  <si>
    <t>AP000000324900004</t>
  </si>
  <si>
    <t>GRABNERK/14919</t>
  </si>
  <si>
    <t>AP000000324900005</t>
  </si>
  <si>
    <t>ZEBROSKIM/14920</t>
  </si>
  <si>
    <t>AP000000324900006</t>
  </si>
  <si>
    <t>BOSTON/14921</t>
  </si>
  <si>
    <t>AP000000324900007</t>
  </si>
  <si>
    <t>FOWLER/14922</t>
  </si>
  <si>
    <t>AP000000324900008</t>
  </si>
  <si>
    <t>HARRINGTON/14923</t>
  </si>
  <si>
    <t>AP000000324900009</t>
  </si>
  <si>
    <t>MILLERJ/14924</t>
  </si>
  <si>
    <t>AP000000324900010</t>
  </si>
  <si>
    <t>PARRISH/14925</t>
  </si>
  <si>
    <t>AP000000324900011</t>
  </si>
  <si>
    <t>REMICK/14926</t>
  </si>
  <si>
    <t>AP000000324900012</t>
  </si>
  <si>
    <t>WARDA/14927</t>
  </si>
  <si>
    <t>AP000000324900013</t>
  </si>
  <si>
    <t>ARTEAGA/14928</t>
  </si>
  <si>
    <t>AP000000324900014</t>
  </si>
  <si>
    <t>KELLETT/14929</t>
  </si>
  <si>
    <t>AP000000324900015</t>
  </si>
  <si>
    <t>WOZNICK/14930</t>
  </si>
  <si>
    <t>AP000000324900016</t>
  </si>
  <si>
    <t>ZEBROSKIMATT/14931</t>
  </si>
  <si>
    <t>AP000000324900017</t>
  </si>
  <si>
    <t>REDMONDS/14932</t>
  </si>
  <si>
    <t>AP000000325900001</t>
  </si>
  <si>
    <t>MCCAULEY/14933</t>
  </si>
  <si>
    <t>AP000000326100002</t>
  </si>
  <si>
    <t>MCCAULEY/14935</t>
  </si>
  <si>
    <t>AP000000327300003</t>
  </si>
  <si>
    <t>PAYROLL/864369/PR9.15.20/PR 9.15.20</t>
  </si>
  <si>
    <t>AP000000326100001</t>
  </si>
  <si>
    <t>MINUTEMAN/14934</t>
  </si>
  <si>
    <t>AP000000326500001</t>
  </si>
  <si>
    <t>KUCHTA/14936</t>
  </si>
  <si>
    <t>AP000000326500002</t>
  </si>
  <si>
    <t>ACENTRIA/14937</t>
  </si>
  <si>
    <t>AP000000326500003</t>
  </si>
  <si>
    <t>HERFF/14938</t>
  </si>
  <si>
    <t>AP000000326500004</t>
  </si>
  <si>
    <t>MCCAULEY/14939</t>
  </si>
  <si>
    <t>AP000000326800001</t>
  </si>
  <si>
    <t>GRABNERK/14940</t>
  </si>
  <si>
    <t>AP000000326800002</t>
  </si>
  <si>
    <t>MCCAULEY/14941</t>
  </si>
  <si>
    <t>AP000000326800003</t>
  </si>
  <si>
    <t>ANASTASIO/14942</t>
  </si>
  <si>
    <t>AP000000326800004</t>
  </si>
  <si>
    <t>ZEBROSKIM/14943</t>
  </si>
  <si>
    <t>AP000000327000001</t>
  </si>
  <si>
    <t>SFSPREPAIDVISA/14944</t>
  </si>
  <si>
    <t>AP000000327000002</t>
  </si>
  <si>
    <t>MINUTEMAN/14945</t>
  </si>
  <si>
    <t>AP000000327000003</t>
  </si>
  <si>
    <t>KUCHTA/14946</t>
  </si>
  <si>
    <t>AP000000327300004</t>
  </si>
  <si>
    <t>PAYROLL/870327/PR9.30.20/PR 9.30.20</t>
  </si>
  <si>
    <t>BR000000038100002</t>
  </si>
  <si>
    <t>AM.SEP20/Null</t>
  </si>
  <si>
    <t>AM.SEP20/Null/VR Grant</t>
  </si>
  <si>
    <t>GL0052800003</t>
  </si>
  <si>
    <t>To Reclass Restart Expense</t>
  </si>
  <si>
    <t>GL0052900002</t>
  </si>
  <si>
    <t>To Adjust due to/from</t>
  </si>
  <si>
    <t>BCBS/74652504</t>
  </si>
  <si>
    <t>9.1-10.1</t>
  </si>
  <si>
    <t>PAYROLL/864369</t>
  </si>
  <si>
    <t>PAYROLL/870327</t>
  </si>
  <si>
    <t>GL0052900001</t>
  </si>
  <si>
    <t>To Adjust Group Insurance</t>
  </si>
  <si>
    <t>AP000000328400001</t>
  </si>
  <si>
    <t>FRS/SEP20</t>
  </si>
  <si>
    <t>Sep Retirement</t>
  </si>
  <si>
    <t>GL0052800005</t>
  </si>
  <si>
    <t>AP000000327400001</t>
  </si>
  <si>
    <t>AIG/SEP-20</t>
  </si>
  <si>
    <t>AP000000325700001</t>
  </si>
  <si>
    <t>CLEARING BACK LOT</t>
  </si>
  <si>
    <t>REDMONDS/3824B</t>
  </si>
  <si>
    <t>AP000000326600002</t>
  </si>
  <si>
    <t>9.24.20-9.24.21</t>
  </si>
  <si>
    <t>ACENTRIA/20-21</t>
  </si>
  <si>
    <t>AP000000326600003</t>
  </si>
  <si>
    <t>CAP &amp; GOWNS</t>
  </si>
  <si>
    <t>HERFF/002647741</t>
  </si>
  <si>
    <t>AP000000327900001</t>
  </si>
  <si>
    <t>STUMP GRINDING</t>
  </si>
  <si>
    <t>MCCAULEY/8.21.20REIMB</t>
  </si>
  <si>
    <t>AP000000327900002</t>
  </si>
  <si>
    <t>MURAL PROJECT</t>
  </si>
  <si>
    <t>PARKERH/NOV19-AUG20</t>
  </si>
  <si>
    <t>AP000000328200002</t>
  </si>
  <si>
    <t>EXTRA PHONES</t>
  </si>
  <si>
    <t>DEATON/INV20304ESB</t>
  </si>
  <si>
    <t>AP000000325500001</t>
  </si>
  <si>
    <t>M.FOWLER PEX RESTORE</t>
  </si>
  <si>
    <t>SFSPREPAIDVISA/9.9.20MFPEX</t>
  </si>
  <si>
    <t>AP000000325800001</t>
  </si>
  <si>
    <t>REIMB STANDREWS YACH</t>
  </si>
  <si>
    <t>MCCAULEY/9.9.20</t>
  </si>
  <si>
    <t>AP000000325600001</t>
  </si>
  <si>
    <t>GRADUATION</t>
  </si>
  <si>
    <t>GRABNERK/9.9.20GRAD</t>
  </si>
  <si>
    <t>AP000000325600002</t>
  </si>
  <si>
    <t>ZEBROSKIM/9.9.20GRAD</t>
  </si>
  <si>
    <t>AP000000325600003</t>
  </si>
  <si>
    <t>BOSTON/9.9.20GRAD</t>
  </si>
  <si>
    <t>AP000000325600004</t>
  </si>
  <si>
    <t>FOWLER/9.9.20GRAD</t>
  </si>
  <si>
    <t>AP000000325600005</t>
  </si>
  <si>
    <t>HARRINGTON/9.9.20GRAD</t>
  </si>
  <si>
    <t>AP000000325600006</t>
  </si>
  <si>
    <t>MILLERJ/9.9.20GRAD</t>
  </si>
  <si>
    <t>AP000000325600007</t>
  </si>
  <si>
    <t>PARRISH/9.9.20GRAD</t>
  </si>
  <si>
    <t>AP000000325600008</t>
  </si>
  <si>
    <t>REMICK/9.9.20GRAD</t>
  </si>
  <si>
    <t>AP000000325600009</t>
  </si>
  <si>
    <t>WARDA/9.9.20GRAD</t>
  </si>
  <si>
    <t>AP000000325600010</t>
  </si>
  <si>
    <t>ARTEAGA/9.9.20GRAD</t>
  </si>
  <si>
    <t>AP000000325600011</t>
  </si>
  <si>
    <t>KELLETT/9.9.20GRAD</t>
  </si>
  <si>
    <t>AP000000325600012</t>
  </si>
  <si>
    <t>WOZNICK/9.9.20GRAD</t>
  </si>
  <si>
    <t>AP000000325600013</t>
  </si>
  <si>
    <t>ZEBROSKIMATT/9.9.20GRAD</t>
  </si>
  <si>
    <t>AP000000326000001</t>
  </si>
  <si>
    <t>ARMED GUARD8.31-9.11</t>
  </si>
  <si>
    <t>MINUTEMAN/20-257</t>
  </si>
  <si>
    <t>AP000000326000002</t>
  </si>
  <si>
    <t>MISC REIMBURSEMENT</t>
  </si>
  <si>
    <t>MCCAULEY/6.23.20REIMB</t>
  </si>
  <si>
    <t>AP000000326600001</t>
  </si>
  <si>
    <t>THERAPY</t>
  </si>
  <si>
    <t>KUCHTA/9.22.20</t>
  </si>
  <si>
    <t>AP000000326600004</t>
  </si>
  <si>
    <t>BAY DIST SCH FNGERPR</t>
  </si>
  <si>
    <t>MCCAULEY/9.21.20REIMB</t>
  </si>
  <si>
    <t>AP000000326700001</t>
  </si>
  <si>
    <t>TEACHER LEAD</t>
  </si>
  <si>
    <t>GRABNERK/TEACHERLEAD2020</t>
  </si>
  <si>
    <t>AP000000326700002</t>
  </si>
  <si>
    <t>MCCAULEY/TEACHERLEAD2020</t>
  </si>
  <si>
    <t>AP000000326700003</t>
  </si>
  <si>
    <t>ANASTASIO/TEACHERLEAD2020</t>
  </si>
  <si>
    <t>AP000000326700004</t>
  </si>
  <si>
    <t>ZEBROSKIM/TEACHERLEAD2020</t>
  </si>
  <si>
    <t>AP000000327100001</t>
  </si>
  <si>
    <t>CLSSRM 9.27-10.26</t>
  </si>
  <si>
    <t>WILLIAMSCOTSMAN/8144456</t>
  </si>
  <si>
    <t>AP000000326900001</t>
  </si>
  <si>
    <t>H. HAY PEX RESTORE</t>
  </si>
  <si>
    <t>SFSPREPAIDVISA/9.28.20HH</t>
  </si>
  <si>
    <t>AP000000326900002</t>
  </si>
  <si>
    <t>SEP ARMED GUARD</t>
  </si>
  <si>
    <t>MINUTEMAN/20-265</t>
  </si>
  <si>
    <t>AP000000326900003</t>
  </si>
  <si>
    <t>OCT THERAPY</t>
  </si>
  <si>
    <t>KUCHTA/9.28.20</t>
  </si>
  <si>
    <t>AP000000327100002</t>
  </si>
  <si>
    <t>SCHOOLFIN/SEP-20</t>
  </si>
  <si>
    <t>SEP RETIREMENT</t>
  </si>
  <si>
    <t>AP000000328600001</t>
  </si>
  <si>
    <t>SCHOOLFIN/2020-2021 3B/To Correct Date</t>
  </si>
  <si>
    <t>SCHOOLFIN/2020-2021 3B</t>
  </si>
  <si>
    <t>AM.SEP20/Null/Capital Outlay</t>
  </si>
  <si>
    <t>AM.SEP20/Null/FEFP</t>
  </si>
  <si>
    <t>GL0052800001</t>
  </si>
  <si>
    <t>To Adjust FEFP</t>
  </si>
  <si>
    <t>AM.SEP20/Null/Teacher Lead</t>
  </si>
  <si>
    <t>AM.SEP20/Null/Cap and Gown Payments</t>
  </si>
  <si>
    <t>AM.SEP20/Null/Charles Whitehead Foundation</t>
  </si>
  <si>
    <t>AM.SEP20/Null/Misc</t>
  </si>
  <si>
    <t>AM.SEP20/Null/Donation</t>
  </si>
  <si>
    <t>Mural Project</t>
  </si>
  <si>
    <t>Graduation</t>
  </si>
  <si>
    <t>Therapy</t>
  </si>
  <si>
    <t>Oct Therapy</t>
  </si>
  <si>
    <t>Apex</t>
  </si>
  <si>
    <t>Kuchta/9.22.20</t>
  </si>
  <si>
    <t>Kuchta/9.28.20</t>
  </si>
  <si>
    <t>AMERICANEXPRESS/8.14.20</t>
  </si>
  <si>
    <t>MCDONALD''S          PANAMA CITY         FL</t>
  </si>
  <si>
    <t>CHICK-FIL-A         PANAMA CITY         FL</t>
  </si>
  <si>
    <t>CHICK-FIL-A #03788 0PANAMA CITY         FL</t>
  </si>
  <si>
    <t>DAN D DONUTS        PANAMA CITY         FL</t>
  </si>
  <si>
    <t>MAJORS SMOKEHOUSE 08PANAMA CITY         FL</t>
  </si>
  <si>
    <t>THE OLIVE GARDEN    PANAMA CITY BEACH   FL</t>
  </si>
  <si>
    <t>DAIRY QUEEN #42098 0LYNN HAVEN          FL</t>
  </si>
  <si>
    <t>DODGE''S STORE #9101 PANAMA CITY         FL</t>
  </si>
  <si>
    <t>ENTERPRISE    053114PANAMA CITY B       FL</t>
  </si>
  <si>
    <t>MCDONALD''S          PANAMA CITY BEACH   FL</t>
  </si>
  <si>
    <t>PANERA BREAD        PANAMA CITY         FL</t>
  </si>
  <si>
    <t>PANERA BREAD #601353PANAMA CITY         FL</t>
  </si>
  <si>
    <t>TOM THUMB #0145 0000PANAMA CITY         FL</t>
  </si>
  <si>
    <t>SONIC DRIVE IN #1237PANAMA CITY         FL</t>
  </si>
  <si>
    <t>SUBWAY              PANAMA CITY         FL</t>
  </si>
  <si>
    <t>WAYBACK BURGERS 0012LYNN HAVEN          FL</t>
  </si>
  <si>
    <t>KRISPY KREME        PANAMA CITY         FL</t>
  </si>
  <si>
    <t>PANDA EXPRESS #2389 PANAMA CITY B       FL</t>
  </si>
  <si>
    <t>PEPPERS MEXICAN GRILPANAMA CITY         FL</t>
  </si>
  <si>
    <t>VP RACING-360 FUEL CPANAMA CITY         FL</t>
  </si>
  <si>
    <t>ARBYS 1800 000001800PANAMA CITY         FL</t>
  </si>
  <si>
    <t>VP RACING PANAMA CITPANAMA CITY         FL</t>
  </si>
  <si>
    <t>OTT* CHQ            CHAUTAUQUA          NY</t>
  </si>
  <si>
    <t>MURPHY USA          LYNN HAVEN          FL</t>
  </si>
  <si>
    <t>TACO BELL           PANAMA CITY         FL</t>
  </si>
  <si>
    <t>TOMS FAMOUS HOTDOGS PANAMA CITY         FL</t>
  </si>
  <si>
    <t>CICIS PIZZA 65000001PANAMA CITY B       FL</t>
  </si>
  <si>
    <t>TALLY-HO 000000001  PANAMA CITY         FL</t>
  </si>
  <si>
    <t>Chopsticks</t>
  </si>
  <si>
    <t>Reimb St. Andrews Bay Yacht Club</t>
  </si>
  <si>
    <t>Lodging Reimb - Family of M. Warren</t>
  </si>
  <si>
    <t>PeaceJam Refund Due to Pandemic</t>
  </si>
  <si>
    <t>McDonald's</t>
  </si>
  <si>
    <t>Wendy's</t>
  </si>
  <si>
    <t>RELIABLE COPY PRODUCPANAMA CITY         FL</t>
  </si>
  <si>
    <t>CREATIVE PRINTING   PANAMA CITY         FL</t>
  </si>
  <si>
    <t>Cap &amp; Gowns</t>
  </si>
  <si>
    <t>LOWE''S              PANAMA CITY         FL</t>
  </si>
  <si>
    <t>MRI 000000001       PANAMA CITY         FL</t>
  </si>
  <si>
    <t>GHM NEWS HERALD ADV PANAMA CITY         FL</t>
  </si>
  <si>
    <t>LOWE''S              PANAMA CITY BEACH   FL</t>
  </si>
  <si>
    <t>THE HOME DEPOT      PANAMA CITY         FL</t>
  </si>
  <si>
    <t>CVS PHARMACY        PANAMA CITY         FL</t>
  </si>
  <si>
    <t>JOHN R COTTON 000000PANAMA CITY         FL</t>
  </si>
  <si>
    <t>TARGET.COM          800-591-3869        MN</t>
  </si>
  <si>
    <t>Vudu.com            8885548838          CA</t>
  </si>
  <si>
    <t>THE HOME DEPOT 6303 PANAMA CITY         FL</t>
  </si>
  <si>
    <t>WAL-MART SUPERCENTERPANAMA CITY         FL</t>
  </si>
  <si>
    <t>DOLLAR GENERAL      PANAMA CITY         FL</t>
  </si>
  <si>
    <t>DOLLAR TREE 00000031PANAMA CITY         FL</t>
  </si>
  <si>
    <t>DOLLARTREE 000007349PANAMA CITY         FL</t>
  </si>
  <si>
    <t>PAYPAL *30ATENTSEVE 4029357733          FL</t>
  </si>
  <si>
    <t>WAL-MART SUPERCENTERCALLAWAY            FL</t>
  </si>
  <si>
    <t>BRENT DECKER        Panama City         FL</t>
  </si>
  <si>
    <t>DR JIGISH PATEL MD PPANAMA CITY         FL</t>
  </si>
  <si>
    <t>NETFLIX.COM         866-579-7172        CA</t>
  </si>
  <si>
    <t>ECONOMIST Newspaper (800)456-6086       NY</t>
  </si>
  <si>
    <t>PBS CONSUMER SALES PARLINGTON           VA</t>
  </si>
  <si>
    <t>AMEX Shipping Credit</t>
  </si>
  <si>
    <t>Po Folks Grad Dinner</t>
  </si>
  <si>
    <t>Teacher Lead</t>
  </si>
  <si>
    <t>Andys Flour</t>
  </si>
  <si>
    <t>Interest Charge on Pay Over Time Purchases</t>
  </si>
  <si>
    <t>LATE FEE</t>
  </si>
  <si>
    <t>PMT*FL LICENSE/TAG/APANAMA CITY         FL</t>
  </si>
  <si>
    <t>Bay Dist Sch Fingerprinting</t>
  </si>
  <si>
    <t>Bay CHD - Cashier</t>
  </si>
  <si>
    <t>BCBS Fingerprinting</t>
  </si>
  <si>
    <t>USPS PO 1154750753 0LYNN HAVEN          FL</t>
  </si>
  <si>
    <t>Office Expense</t>
  </si>
  <si>
    <t>Two Men &amp; Truck - Moving Files Restart Grant</t>
  </si>
  <si>
    <t>Extra Phones</t>
  </si>
  <si>
    <t>M GAGNON''S          PANAMA CITY         FL</t>
  </si>
  <si>
    <t>WHITES WRECKER SERVIPanama City         FL</t>
  </si>
  <si>
    <t>Armed Guard 8.31-9.11</t>
  </si>
  <si>
    <t>Sep Armed Guard</t>
  </si>
  <si>
    <t>9.24.20-9.24.21 Educators Legal &amp; Employment Pract</t>
  </si>
  <si>
    <t>MAGUIRE IVR         BALA CYNWYD         PA</t>
  </si>
  <si>
    <t>100-4000-7900-360</t>
  </si>
  <si>
    <t>Richardson's Refinishing Storage</t>
  </si>
  <si>
    <t>Classroom 9.27-10.26</t>
  </si>
  <si>
    <t>Richardson Refinishing</t>
  </si>
  <si>
    <t>STRAIGHT TALK AIRTIM(877)430-2355       FL</t>
  </si>
  <si>
    <t>VS WOW!             855-496-9929        OR</t>
  </si>
  <si>
    <t>AMEX Wireless Phone Service Credit</t>
  </si>
  <si>
    <t>IN *EXTREME DISPOSALFORT MYERS          FL</t>
  </si>
  <si>
    <t>PC Utilities</t>
  </si>
  <si>
    <t>Stump Grinding Reimb</t>
  </si>
  <si>
    <t>WWP*BROCK LAWN &amp; PESLYNN HAVEN          FL</t>
  </si>
  <si>
    <t>GULF POWER COMPANY  PENSACOLA           FL</t>
  </si>
  <si>
    <t>GULFPWR/9.3.20</t>
  </si>
  <si>
    <t>GULFPWR/9.3.20B</t>
  </si>
  <si>
    <t>Clearing Back Lot</t>
  </si>
  <si>
    <t>HC.SEP20/Null/Interest Payment</t>
  </si>
  <si>
    <t>360-1130-0000-000</t>
  </si>
  <si>
    <t>Revenue Receivable</t>
  </si>
  <si>
    <t>GL0052800004</t>
  </si>
  <si>
    <t>To Record Capital Outlay</t>
  </si>
  <si>
    <t>360-1210-0000-000</t>
  </si>
  <si>
    <t>Restart Grant Revenue Receivable</t>
  </si>
  <si>
    <t>GL0052900004</t>
  </si>
  <si>
    <t>GL0052900003</t>
  </si>
  <si>
    <t>AP000000327100003</t>
  </si>
  <si>
    <t>RESTART GRNT MANAGEM</t>
  </si>
  <si>
    <t>SCHOOLFIN/2020-2021RS 1</t>
  </si>
  <si>
    <t>GL0052800002</t>
  </si>
  <si>
    <t>Restart Grant Cont. Services</t>
  </si>
  <si>
    <t>Sep</t>
  </si>
  <si>
    <t>BR000000038200001</t>
  </si>
  <si>
    <t>OPR DEP/10.2020</t>
  </si>
  <si>
    <t>OPR DEP/Null/Interest</t>
  </si>
  <si>
    <t>BR000000038200002</t>
  </si>
  <si>
    <t>OPR DED 10.2020/October</t>
  </si>
  <si>
    <t>OPR DED 10.2020/Null/Principal</t>
  </si>
  <si>
    <t>BR000000038300003</t>
  </si>
  <si>
    <t>OPR DEP 11.2020/November</t>
  </si>
  <si>
    <t>OPR DEP 11.2020/Null/Interest</t>
  </si>
  <si>
    <t>BR000000038300001</t>
  </si>
  <si>
    <t>OPR DED 11.2020/Loan</t>
  </si>
  <si>
    <t>OPR DED 11.2020/Null/Principal</t>
  </si>
  <si>
    <t>AP000000328800001</t>
  </si>
  <si>
    <t>MCCAULEY/VC 14889</t>
  </si>
  <si>
    <t>AP000000327200001</t>
  </si>
  <si>
    <t>WILLIAMSCOTSMAN/14947</t>
  </si>
  <si>
    <t>AP000000327200002</t>
  </si>
  <si>
    <t>SCHOOLFIN/14948</t>
  </si>
  <si>
    <t>AP000000327200003</t>
  </si>
  <si>
    <t>SCHOOLFIN/14949</t>
  </si>
  <si>
    <t>AP000000327200004</t>
  </si>
  <si>
    <t>AIG/14950</t>
  </si>
  <si>
    <t>AP000000331800001</t>
  </si>
  <si>
    <t>BCBS/10.1.20/EFT10.1.20/10.1-11.1</t>
  </si>
  <si>
    <t>AP000000327600001</t>
  </si>
  <si>
    <t>SCHOOLFIN/14951</t>
  </si>
  <si>
    <t>AP000000327800001</t>
  </si>
  <si>
    <t>BOSTON/14952</t>
  </si>
  <si>
    <t>AP000000327800002</t>
  </si>
  <si>
    <t>FOWLER/14953</t>
  </si>
  <si>
    <t>AP000000327800003</t>
  </si>
  <si>
    <t>HAY/14954</t>
  </si>
  <si>
    <t>AP000000327800004</t>
  </si>
  <si>
    <t>REMICK/14955</t>
  </si>
  <si>
    <t>AP000000327800005</t>
  </si>
  <si>
    <t>WARDA/14956</t>
  </si>
  <si>
    <t>AP000000327800006</t>
  </si>
  <si>
    <t>WOZNICK/14957</t>
  </si>
  <si>
    <t>AP000000327800007</t>
  </si>
  <si>
    <t>MCCAULEY/14958</t>
  </si>
  <si>
    <t>AP000000327800008</t>
  </si>
  <si>
    <t>PARKERH/14959</t>
  </si>
  <si>
    <t>AP000000328100001</t>
  </si>
  <si>
    <t>SCHOOLFIN/14960</t>
  </si>
  <si>
    <t>AP000000328100002</t>
  </si>
  <si>
    <t>TRUSTMARK/14961</t>
  </si>
  <si>
    <t>AP000000330200001</t>
  </si>
  <si>
    <t>GULFPWR/10.6.20/EFT10.6.20</t>
  </si>
  <si>
    <t>AP000000330200002</t>
  </si>
  <si>
    <t>GULFPWR/10.6.20B/EFT10.6.20B</t>
  </si>
  <si>
    <t>AP000000328300001</t>
  </si>
  <si>
    <t>MCCAULEY/14962</t>
  </si>
  <si>
    <t>AP000000328300002</t>
  </si>
  <si>
    <t>DEATON/14963</t>
  </si>
  <si>
    <t>FRS/SEP20/EFT10.7.20/SEP RETIREMENT</t>
  </si>
  <si>
    <t>AP000000330100001</t>
  </si>
  <si>
    <t>AMERICANEXPRESS/9.14.20/EFT10.8.20</t>
  </si>
  <si>
    <t>AP000000329000001</t>
  </si>
  <si>
    <t>KIWANISCLUB/14964</t>
  </si>
  <si>
    <t>AP000000330600001</t>
  </si>
  <si>
    <t>PAYROLL/876446/PR10.15.20/PR 10.15.20</t>
  </si>
  <si>
    <t>AP000000329200001</t>
  </si>
  <si>
    <t>BAYHIGHSCHOOL/14965</t>
  </si>
  <si>
    <t>AP000000329200002</t>
  </si>
  <si>
    <t>SCHOOLFIN/14966</t>
  </si>
  <si>
    <t>AP000000329400001</t>
  </si>
  <si>
    <t>GFWCWOMANS/14967</t>
  </si>
  <si>
    <t>AP000000329400002</t>
  </si>
  <si>
    <t>BAYTOWN/14968</t>
  </si>
  <si>
    <t>AP000000329400003</t>
  </si>
  <si>
    <t>KINGWALKER/14969</t>
  </si>
  <si>
    <t>AP000000329600001</t>
  </si>
  <si>
    <t>MINUTEMAN/14970</t>
  </si>
  <si>
    <t>AP000000329900001</t>
  </si>
  <si>
    <t>CITY ARTS/14971</t>
  </si>
  <si>
    <t>AP000000329900002</t>
  </si>
  <si>
    <t>WILLIAMSCOTSMAN/14972</t>
  </si>
  <si>
    <t>AP000000330000001</t>
  </si>
  <si>
    <t>BOSTON/14973</t>
  </si>
  <si>
    <t>AP000000330000002</t>
  </si>
  <si>
    <t>DAVIDSONK/14974</t>
  </si>
  <si>
    <t>AP000000330000003</t>
  </si>
  <si>
    <t>HAY/14975</t>
  </si>
  <si>
    <t>AP000000330000004</t>
  </si>
  <si>
    <t>PARRISH/14976</t>
  </si>
  <si>
    <t>AP000000330000005</t>
  </si>
  <si>
    <t>REMICK/14977</t>
  </si>
  <si>
    <t>AP000000330000006</t>
  </si>
  <si>
    <t>WARDA/14978</t>
  </si>
  <si>
    <t>AP000000330000007</t>
  </si>
  <si>
    <t>WOZNICK/14979</t>
  </si>
  <si>
    <t>AP000000330000008</t>
  </si>
  <si>
    <t>KUCHTA/14980</t>
  </si>
  <si>
    <t>AP000000330700001</t>
  </si>
  <si>
    <t>PAYROLL/882658/PR10.30.20/PR 10.30.20</t>
  </si>
  <si>
    <t>AP000000330400001</t>
  </si>
  <si>
    <t>BOSTON/14981</t>
  </si>
  <si>
    <t>AP000000330400002</t>
  </si>
  <si>
    <t>HAY/14982</t>
  </si>
  <si>
    <t>AP000000330400003</t>
  </si>
  <si>
    <t>KELLETT/14983</t>
  </si>
  <si>
    <t>AP000000330400004</t>
  </si>
  <si>
    <t>PARRISH/14984</t>
  </si>
  <si>
    <t>AP000000330400005</t>
  </si>
  <si>
    <t>REMICK/14985</t>
  </si>
  <si>
    <t>AP000000330400006</t>
  </si>
  <si>
    <t>WARDA/14986</t>
  </si>
  <si>
    <t>AP000000330400007</t>
  </si>
  <si>
    <t>MCCAULEY/14987</t>
  </si>
  <si>
    <t>BR000000038200003</t>
  </si>
  <si>
    <t>OP1 DEP 10.2020/October</t>
  </si>
  <si>
    <t>OP1 DEP 10.2020/Null/HGHT Grant</t>
  </si>
  <si>
    <t>OP1 DEP 10.2020/Null/PR Due from Direct Deposit</t>
  </si>
  <si>
    <t>AP000000333400002</t>
  </si>
  <si>
    <t>BCBS/74804762/EFT11.2.20/NOV</t>
  </si>
  <si>
    <t>AP000000330400008</t>
  </si>
  <si>
    <t>SCHOOLFIN/14988</t>
  </si>
  <si>
    <t>AP000000333400003</t>
  </si>
  <si>
    <t>GULFPWR/11.4.20/EFT11.4.20/ELECTRICITY</t>
  </si>
  <si>
    <t>AP000000333400004</t>
  </si>
  <si>
    <t>GULFPWR/11.4.20B/EFT11.4.20B/ELECTRICITY</t>
  </si>
  <si>
    <t>AP000000332300001</t>
  </si>
  <si>
    <t>AMERICANEXPRESS/10.15.20/EFT11.6.20B/11/6/2020</t>
  </si>
  <si>
    <t>AP000000330900001</t>
  </si>
  <si>
    <t>FRS/OCT20/EFT11.6.20/OCT RETIREMENT</t>
  </si>
  <si>
    <t>AP000000330800001</t>
  </si>
  <si>
    <t>MORANORA/14989</t>
  </si>
  <si>
    <t>AP000000330800002</t>
  </si>
  <si>
    <t>RODRIGUEZD/14990</t>
  </si>
  <si>
    <t>AP000000333200001</t>
  </si>
  <si>
    <t>PAYROLL/889523/PR11.13.20/PR 11.13.20</t>
  </si>
  <si>
    <t>AP000000331100001</t>
  </si>
  <si>
    <t>KINGWALKER/3548/EFT11.16.20/990 TAX PREP 19-20</t>
  </si>
  <si>
    <t>AP000000331200001</t>
  </si>
  <si>
    <t>SCHOOLFIN/14991</t>
  </si>
  <si>
    <t>AP000000331600001</t>
  </si>
  <si>
    <t>MINUTEMAN/14992</t>
  </si>
  <si>
    <t>AP000000332900001</t>
  </si>
  <si>
    <t>RETAILFIRST/11672352/EFT11.18.20/WORKERS' COMP</t>
  </si>
  <si>
    <t>AP000000331700001</t>
  </si>
  <si>
    <t>AFSE/14993</t>
  </si>
  <si>
    <t>AP000000331700002</t>
  </si>
  <si>
    <t>SFSPREPAIDVISA/14994</t>
  </si>
  <si>
    <t>AP000000332100001</t>
  </si>
  <si>
    <t>GFWCWOMANS/14995</t>
  </si>
  <si>
    <t>AP000000332200001</t>
  </si>
  <si>
    <t>MCCAULEY/14996</t>
  </si>
  <si>
    <t>AP000000332200002</t>
  </si>
  <si>
    <t>BOSTON/14997</t>
  </si>
  <si>
    <t>AP000000332200003</t>
  </si>
  <si>
    <t>FOWLER/14998</t>
  </si>
  <si>
    <t>AP000000332200004</t>
  </si>
  <si>
    <t>HAY/14999</t>
  </si>
  <si>
    <t>AP000000332200005</t>
  </si>
  <si>
    <t>KELLETT/15000</t>
  </si>
  <si>
    <t>AP000000332200006</t>
  </si>
  <si>
    <t>REMICK/15001</t>
  </si>
  <si>
    <t>AP000000332200007</t>
  </si>
  <si>
    <t>PARRISH/15002</t>
  </si>
  <si>
    <t>AP000000332200008</t>
  </si>
  <si>
    <t>WARDA/15003</t>
  </si>
  <si>
    <t>AP000000332200009</t>
  </si>
  <si>
    <t>WOZNICK/15004</t>
  </si>
  <si>
    <t>AP000000332200010</t>
  </si>
  <si>
    <t>MINUTEMAN/15005</t>
  </si>
  <si>
    <t>AP000000333400001</t>
  </si>
  <si>
    <t>PAYROLL/894786/PR11.30.20/PR 11.30.20</t>
  </si>
  <si>
    <t>BR000000038300002</t>
  </si>
  <si>
    <t>OP1 DEP 11.2020/November</t>
  </si>
  <si>
    <t>OP1 DEP 11.2020/Null/FEFP</t>
  </si>
  <si>
    <t>BR000000038300004</t>
  </si>
  <si>
    <t>OP1 DEP 11.20/November</t>
  </si>
  <si>
    <t>OP1 DEP 11.20/Null/Null</t>
  </si>
  <si>
    <t>AP000000333500001</t>
  </si>
  <si>
    <t>FRS/NOV20/EFT11.30.20/NOV RETIREMENT</t>
  </si>
  <si>
    <t>100-1139-0000-000</t>
  </si>
  <si>
    <t>Payroll Receivable</t>
  </si>
  <si>
    <t>GL0053000002</t>
  </si>
  <si>
    <t>To adjust due to /from</t>
  </si>
  <si>
    <t>GL0053100004</t>
  </si>
  <si>
    <t>To record PPP</t>
  </si>
  <si>
    <t>GL0053100006</t>
  </si>
  <si>
    <t>GL0053100010</t>
  </si>
  <si>
    <t>To reclass deposits</t>
  </si>
  <si>
    <t>BCBS/10.1.20</t>
  </si>
  <si>
    <t>10.1-11.1</t>
  </si>
  <si>
    <t>PAYROLL/876446</t>
  </si>
  <si>
    <t>PAYROLL/882658</t>
  </si>
  <si>
    <t>GL0053000005</t>
  </si>
  <si>
    <t>To adjust 2105/2106</t>
  </si>
  <si>
    <t>BCBS/74804762</t>
  </si>
  <si>
    <t>PAYROLL/889523</t>
  </si>
  <si>
    <t>PAYROLL/894786</t>
  </si>
  <si>
    <t>GL0053100001</t>
  </si>
  <si>
    <t>FRS/OCT20</t>
  </si>
  <si>
    <t>Oct Retirement</t>
  </si>
  <si>
    <t>FRS/NOV20</t>
  </si>
  <si>
    <t>Nov Retirement</t>
  </si>
  <si>
    <t>AP000000333100001</t>
  </si>
  <si>
    <t>AIG/OCT-20</t>
  </si>
  <si>
    <t>AP000000328900001</t>
  </si>
  <si>
    <t>AP000000329300003</t>
  </si>
  <si>
    <t>AUDIT 6.30.20</t>
  </si>
  <si>
    <t>KINGWALKER/3483</t>
  </si>
  <si>
    <t>AP000000328500001</t>
  </si>
  <si>
    <t>TO CORRECT DATE</t>
  </si>
  <si>
    <t>AP000000327500001</t>
  </si>
  <si>
    <t>SEP</t>
  </si>
  <si>
    <t>SCHOOLFIN/2020-2021 3</t>
  </si>
  <si>
    <t>AP000000328700001</t>
  </si>
  <si>
    <t>OCT-DEC DUES</t>
  </si>
  <si>
    <t>KIWANISCLUB/10.4.20</t>
  </si>
  <si>
    <t>AP000000327700001</t>
  </si>
  <si>
    <t>MOVIE NIGHT</t>
  </si>
  <si>
    <t>BOSTON/10.5.20MOVIENIGHT</t>
  </si>
  <si>
    <t>AP000000327700002</t>
  </si>
  <si>
    <t>FOWLER/10.5.20MOVIENIGHT</t>
  </si>
  <si>
    <t>AP000000327700003</t>
  </si>
  <si>
    <t>HAY/10.5.20MOVIENIGHT</t>
  </si>
  <si>
    <t>AP000000327700004</t>
  </si>
  <si>
    <t>REMICK/10.5.20MOVIENIGHT</t>
  </si>
  <si>
    <t>AP000000327700005</t>
  </si>
  <si>
    <t>WARDA/10.5.20MOVIENIGHT</t>
  </si>
  <si>
    <t>AP000000327700006</t>
  </si>
  <si>
    <t>WOZNICK/10.5.20MOVIENIGHT</t>
  </si>
  <si>
    <t>AP000000328000001</t>
  </si>
  <si>
    <t>PR JUL-SEP</t>
  </si>
  <si>
    <t>SCHOOLFIN/2020-2021 PR1</t>
  </si>
  <si>
    <t>AP000000328200001</t>
  </si>
  <si>
    <t>REIMB MEALS</t>
  </si>
  <si>
    <t>MCCAULEY/10.6.20REIMB</t>
  </si>
  <si>
    <t>AP000000329100001</t>
  </si>
  <si>
    <t>SENIOR TRIP</t>
  </si>
  <si>
    <t>BAYHIGHSCHOOL/1 10.15.20</t>
  </si>
  <si>
    <t>AP000000329300002</t>
  </si>
  <si>
    <t>TROLLY PASSES IDEA</t>
  </si>
  <si>
    <t>BAYTOWN/BTT10192020</t>
  </si>
  <si>
    <t>AP000000329100002</t>
  </si>
  <si>
    <t>OCT</t>
  </si>
  <si>
    <t>SCHOOLFIN/2020-2021 4</t>
  </si>
  <si>
    <t>AP000000329500001</t>
  </si>
  <si>
    <t>OCT SECURITY</t>
  </si>
  <si>
    <t>MINUTEMAN/20-281</t>
  </si>
  <si>
    <t>AP000000329700001</t>
  </si>
  <si>
    <t>ANNUAL DUES</t>
  </si>
  <si>
    <t>CITY ARTS/20-21</t>
  </si>
  <si>
    <t>AP000000329800001</t>
  </si>
  <si>
    <t>BOSTON/10.28.20</t>
  </si>
  <si>
    <t>AP000000329800002</t>
  </si>
  <si>
    <t>DAVIDSONK/10.28.20</t>
  </si>
  <si>
    <t>AP000000329800003</t>
  </si>
  <si>
    <t>HAY/10.28.20</t>
  </si>
  <si>
    <t>AP000000329800004</t>
  </si>
  <si>
    <t>PARRISH/10.28.20</t>
  </si>
  <si>
    <t>AP000000329800005</t>
  </si>
  <si>
    <t>REMICK/10.28.20</t>
  </si>
  <si>
    <t>AP000000329800006</t>
  </si>
  <si>
    <t>WARDA/10.28.20</t>
  </si>
  <si>
    <t>AP000000329800007</t>
  </si>
  <si>
    <t>WOZNICK/10.28.20</t>
  </si>
  <si>
    <t>AP000000329800008</t>
  </si>
  <si>
    <t>NOV THERAPY</t>
  </si>
  <si>
    <t>KUCHTA/10.28.20</t>
  </si>
  <si>
    <t>AP000000330300001</t>
  </si>
  <si>
    <t>BOSTON/10.30.20</t>
  </si>
  <si>
    <t>AP000000330300002</t>
  </si>
  <si>
    <t>HAY/10.30.20</t>
  </si>
  <si>
    <t>AP000000330300003</t>
  </si>
  <si>
    <t>KELLETT/10.30.20</t>
  </si>
  <si>
    <t>AP000000330300004</t>
  </si>
  <si>
    <t>PARRISH/10.30.20</t>
  </si>
  <si>
    <t>AP000000330300005</t>
  </si>
  <si>
    <t>REMICK/10.30.20</t>
  </si>
  <si>
    <t>AP000000330300006</t>
  </si>
  <si>
    <t>WARDA/10.30.20</t>
  </si>
  <si>
    <t>AP000000330300007</t>
  </si>
  <si>
    <t>REIMB</t>
  </si>
  <si>
    <t>MCCAULEY/10.30.20</t>
  </si>
  <si>
    <t>OCT RETIREMENT</t>
  </si>
  <si>
    <t>AP000000330500001</t>
  </si>
  <si>
    <t>SCHOOLFIN/OCT-20</t>
  </si>
  <si>
    <t>AP000000331400002</t>
  </si>
  <si>
    <t>GUARD 10.26-11.6</t>
  </si>
  <si>
    <t>MINUTEMAN/20-290</t>
  </si>
  <si>
    <t>AP000000331000001</t>
  </si>
  <si>
    <t>VR PROGRAM</t>
  </si>
  <si>
    <t>MORANORA/11.10.20</t>
  </si>
  <si>
    <t>AP000000331000002</t>
  </si>
  <si>
    <t>RODRIGUEZD/11.10.20</t>
  </si>
  <si>
    <t>990 TAX PREP 19-20</t>
  </si>
  <si>
    <t>KINGWALKER/3548</t>
  </si>
  <si>
    <t>AP000000331300001</t>
  </si>
  <si>
    <t>NOV</t>
  </si>
  <si>
    <t>SCHOOLFIN/2020-2021 5</t>
  </si>
  <si>
    <t>AP000000331400001</t>
  </si>
  <si>
    <t>GUARD 9.28-10.9</t>
  </si>
  <si>
    <t>MINUTEMAN/20-273</t>
  </si>
  <si>
    <t>AP000000331500001</t>
  </si>
  <si>
    <t>INSPECTION</t>
  </si>
  <si>
    <t>AFSE/37829</t>
  </si>
  <si>
    <t>AP000000331500002</t>
  </si>
  <si>
    <t>PEX RESTORE HAY</t>
  </si>
  <si>
    <t>SFSPREPAIDVISA/11.18.20HH</t>
  </si>
  <si>
    <t>AP000000331900001</t>
  </si>
  <si>
    <t>INSTALL LIGHTS</t>
  </si>
  <si>
    <t>GFWCWOMANS/4</t>
  </si>
  <si>
    <t>AP000000332000001</t>
  </si>
  <si>
    <t>MCCAULEY/11.20.20REIMB</t>
  </si>
  <si>
    <t>AP000000332000002</t>
  </si>
  <si>
    <t>BOSTON/11.20.20</t>
  </si>
  <si>
    <t>AP000000332000003</t>
  </si>
  <si>
    <t>FOWLER/11.20.20</t>
  </si>
  <si>
    <t>AP000000332000004</t>
  </si>
  <si>
    <t>HAY/11.20.20</t>
  </si>
  <si>
    <t>AP000000332000005</t>
  </si>
  <si>
    <t>KELLETT/11.20.20</t>
  </si>
  <si>
    <t>AP000000332000006</t>
  </si>
  <si>
    <t>REMICK/11.20.20</t>
  </si>
  <si>
    <t>AP000000332000007</t>
  </si>
  <si>
    <t>PARRISH/11.20.20</t>
  </si>
  <si>
    <t>AP000000332000008</t>
  </si>
  <si>
    <t>WARDA/11.20.20</t>
  </si>
  <si>
    <t>AP000000332000009</t>
  </si>
  <si>
    <t>WOZNICK/11.20.20</t>
  </si>
  <si>
    <t>AP000000332000010</t>
  </si>
  <si>
    <t>NOV ARMED GUARD</t>
  </si>
  <si>
    <t>MINUTEMAN/20-298</t>
  </si>
  <si>
    <t>AP000000332700001</t>
  </si>
  <si>
    <t>TROLLEY PASSES</t>
  </si>
  <si>
    <t>BAYTOWN/BTT11252020</t>
  </si>
  <si>
    <t>AP000000332600001</t>
  </si>
  <si>
    <t>SCHOOLFIN/NOV-20</t>
  </si>
  <si>
    <t>OP1 DEP 10.2020/Null/CSCO</t>
  </si>
  <si>
    <t>OP1 DEP 11.2020/Null/CSCO</t>
  </si>
  <si>
    <t>OP1 DEP 10.2020/Null/FEFP</t>
  </si>
  <si>
    <t>GL0053000007</t>
  </si>
  <si>
    <t>GL0053100008</t>
  </si>
  <si>
    <t>100-3318-0000-000</t>
  </si>
  <si>
    <t>Adults With Disabilities</t>
  </si>
  <si>
    <t>100-3500-0000-000</t>
  </si>
  <si>
    <t>HGHT Grant</t>
  </si>
  <si>
    <t>OP1 DEP 11.2020/Null/Donation</t>
  </si>
  <si>
    <t>RETAILFIRST/11672352</t>
  </si>
  <si>
    <t>Movie Night</t>
  </si>
  <si>
    <t>Movie NIght</t>
  </si>
  <si>
    <t>Nov Therapy</t>
  </si>
  <si>
    <t>VR Program</t>
  </si>
  <si>
    <t>Senior Trip</t>
  </si>
  <si>
    <t>Reimb Meals</t>
  </si>
  <si>
    <t>AMERICANEXPRESS/9.14.20</t>
  </si>
  <si>
    <t>GUTHRIE''S 0000      P C BEACH           FL</t>
  </si>
  <si>
    <t>AMI FOOD STORES     PANAMA CITY         FL</t>
  </si>
  <si>
    <t>HUNGRY HOWIES 0261 0BRANDON             FL</t>
  </si>
  <si>
    <t>KING HOUSE          CALLAWAY            FL</t>
  </si>
  <si>
    <t>PANDA EXPRESS 2673 2PANAMA CITY         FL</t>
  </si>
  <si>
    <t>BM * JIN JIN 88 II  ROSEMONT            IL</t>
  </si>
  <si>
    <t>LYFT   *RIDE MON 7AMSAN FRANCISCO       CA</t>
  </si>
  <si>
    <t>MURPHY7727ATWALMART CALLAWAY            FL</t>
  </si>
  <si>
    <t>LOS ANTOJITOS MEXICAPANAMA CITY         FL</t>
  </si>
  <si>
    <t>LYFT   *INCREASE TIPSAN FRANCISCO       CA</t>
  </si>
  <si>
    <t>LYFT   *RIDE TUE 7AMSAN FRANCISCO       CA</t>
  </si>
  <si>
    <t>LYFT   *RIDE WED 7AMSAN FRANCISCO       CA</t>
  </si>
  <si>
    <t>LYFT   *RIDE FRI 2PMSAN FRANCISCO       CA</t>
  </si>
  <si>
    <t>LYFT   *RIDE FRI 7AMSAN FRANCISCO       CA</t>
  </si>
  <si>
    <t>LYFT   *RIDE THU 7AMSAN FRANCISCO       CA</t>
  </si>
  <si>
    <t>TOKYO PANAMA CITY INPANAMA CITY         FL</t>
  </si>
  <si>
    <t>TRIGO SF STYLE DELI PANAMA CITY         FL</t>
  </si>
  <si>
    <t>TACO BELL           LYNN HAVEN          FL</t>
  </si>
  <si>
    <t>FIN''S JAPANESE SUSHIPANAMA CITY         FL</t>
  </si>
  <si>
    <t>LYFT   *RIDE TUE 2PMSAN FRANCISCO       CA</t>
  </si>
  <si>
    <t>DOMINO''S 5165 000005CALLAWAY            FL</t>
  </si>
  <si>
    <t>LYFT   *RIDE WED 2PMSAN FRANCISCO       CA</t>
  </si>
  <si>
    <t>SONIC DRIVE IN #1155LYNN HAYEN          FL</t>
  </si>
  <si>
    <t>AMERICANEXPRESS/10.15.20</t>
  </si>
  <si>
    <t>CAHALL''S DELI 0913  PANAMA CITY         FL</t>
  </si>
  <si>
    <t>MARATHON PETRO193425PANAMA CITY         FL</t>
  </si>
  <si>
    <t>CEC 0142            ARLINGTON           VA</t>
  </si>
  <si>
    <t>OLIVE GARDEN        PANAMA CITY         FL</t>
  </si>
  <si>
    <t>MARATHON PETRO173138PANAMA CITY         FL</t>
  </si>
  <si>
    <t>CHEVRON 0305570/CHEVPANAMA CITY         FL</t>
  </si>
  <si>
    <t>CHEVRON 0308113/CHEVLYNN HAVEN          FL</t>
  </si>
  <si>
    <t>CRACKER BARREL #749 PANAMA CITY         FL</t>
  </si>
  <si>
    <t>TAZIKIS MEDITERRANEAPanama City         FL</t>
  </si>
  <si>
    <t>TOGOORDER.COM 650000NASHVILLE           TN</t>
  </si>
  <si>
    <t>ZOOWORLD            PANAMA CITY B       FL</t>
  </si>
  <si>
    <t>HUNGRY HOWIE''S #0246PANAMA CITY         FL</t>
  </si>
  <si>
    <t>LYFT   *RIDE WED 6AMSAN FRANCISCO       CA</t>
  </si>
  <si>
    <t>SMITTY''S BBQ        PANAMA CITY         FL</t>
  </si>
  <si>
    <t>SUNOCO 0490426400 04PANAMA CITY         FL</t>
  </si>
  <si>
    <t>Yacht Club</t>
  </si>
  <si>
    <t>HALLMARK FLOWER SHOPPANAMA CITY         FL</t>
  </si>
  <si>
    <t>ACE HOME AND GARDEN PANAMA CITY         FL</t>
  </si>
  <si>
    <t>ANCESTRY DNA        (800)262-3787       UT</t>
  </si>
  <si>
    <t>IN *COASTAL ACQUISITPANAMA CITY         FL</t>
  </si>
  <si>
    <t>INVOICE2GO          LYNN HAVEN          FL</t>
  </si>
  <si>
    <t>PUBLIX              LYNN HAVEN          FL</t>
  </si>
  <si>
    <t>AMAZON.COM*M40EQ3361AMZN.COM/BILL       WA</t>
  </si>
  <si>
    <t>WAL-MART SUPERCENTERLYNN HAVEN          FL</t>
  </si>
  <si>
    <t>ONE STOP COMPLETE WAPANAMA CITY         FL</t>
  </si>
  <si>
    <t>DOLLAR TREE 00000462LYNN HAVEN          FL</t>
  </si>
  <si>
    <t>AMAZON.COM*MM56U44Q0AMZN.COM/BILL       WA</t>
  </si>
  <si>
    <t>Audible             audible.com         NJ</t>
  </si>
  <si>
    <t>BEST BUY      008573PANAMA CITY         FL</t>
  </si>
  <si>
    <t>BATTERY SOURCE #027 PANAMA CITY         FL</t>
  </si>
  <si>
    <t>WALMART GROCERY     WALMART.COM         AR</t>
  </si>
  <si>
    <t>CHAUTAUQUA INSTITUTICHAUTAUQUA          NY</t>
  </si>
  <si>
    <t>HOBBY LOBBY         PANAMA CITY         FL</t>
  </si>
  <si>
    <t>OFFICE DEPOT #248 00PANAMA CITY         FL</t>
  </si>
  <si>
    <t>TRACTOR SUPPLY CO   SOUTHPORT           FL</t>
  </si>
  <si>
    <t>PUBLIX              PANAMA CITY         FL</t>
  </si>
  <si>
    <t>WIX.COM*768110973   NEW YORK            NY</t>
  </si>
  <si>
    <t>ANGEL HOUSE BEREAVEMPanama City         FL</t>
  </si>
  <si>
    <t>ANCESTRY.COM        800-262-3787        UT</t>
  </si>
  <si>
    <t>GULF COAST STATE COLPANAMA CITY         FL</t>
  </si>
  <si>
    <t>LEITZ MUSIC 0000    PANAMA CITY         FL</t>
  </si>
  <si>
    <t>AMAZON.COM*MK1J01N20AMZN.COM/BILL       WA</t>
  </si>
  <si>
    <t>FAMILY DOLLAR #12104PANAMA CITY         FL</t>
  </si>
  <si>
    <t>AMAZON.COM*MK00L7KB2AMZN.COM/BILL       WA</t>
  </si>
  <si>
    <t>CVS PHARMACY        LYNN HAVEN          FL</t>
  </si>
  <si>
    <t>HARBOR FREIGHT TOOLSPANAMA CITY         FL</t>
  </si>
  <si>
    <t>WALMART GROCERY 8009BENTONVILLE         AR</t>
  </si>
  <si>
    <t>WIX.COM*780200033   800-600-0949        NY</t>
  </si>
  <si>
    <t>AMAZON.COM*2T7072F91AMZN.COM/BILL       WA</t>
  </si>
  <si>
    <t>AMAZON.COM          AMZN.COM/BILL       WA</t>
  </si>
  <si>
    <t>Noncapitalized Furniture Fixtures and Equipment</t>
  </si>
  <si>
    <t>HOWARD TECH         8889123151          MS</t>
  </si>
  <si>
    <t>BESTBUYCOM8063159427RICHFIELD           MN</t>
  </si>
  <si>
    <t>MICROSOFT*MICROSOFT MSBILL.INFO         WA</t>
  </si>
  <si>
    <t>Audit 6.30.20</t>
  </si>
  <si>
    <t>THE LAW OFFICE OF MIPANAMA CITY         FL</t>
  </si>
  <si>
    <t>GL0053100009</t>
  </si>
  <si>
    <t>To reclass SFS fee</t>
  </si>
  <si>
    <t>Oct-Dec Dues</t>
  </si>
  <si>
    <t>AGENCY FOR HEALTHCARTALLAHASSEE         FL</t>
  </si>
  <si>
    <t>Annual Dues</t>
  </si>
  <si>
    <t>Reimbursement US Dept of State</t>
  </si>
  <si>
    <t>BCSB Fingerprinting</t>
  </si>
  <si>
    <t>USPS PO 1172620051 0PANAMA CITY         FL</t>
  </si>
  <si>
    <t>THE UPS STORE       PANAMA CITY         FL</t>
  </si>
  <si>
    <t>USPS PO 1172600050 0PANAMA CITY         FL</t>
  </si>
  <si>
    <t>USPS PO 1172640054 0PANAMA CITY         FL</t>
  </si>
  <si>
    <t>To Correct Date</t>
  </si>
  <si>
    <t>PR Jul-Sep</t>
  </si>
  <si>
    <t>100-4000-7800-320</t>
  </si>
  <si>
    <t>Transportation - Insurance</t>
  </si>
  <si>
    <t>AUTO-OWNERS INSURANCLANSING             MI</t>
  </si>
  <si>
    <t>Transportation - Contracted Services</t>
  </si>
  <si>
    <t>Empty Bowl</t>
  </si>
  <si>
    <t>Oct Security</t>
  </si>
  <si>
    <t>Guard 10.26-11.6</t>
  </si>
  <si>
    <t>Guard 9.28-10.9</t>
  </si>
  <si>
    <t>Nov ARmed Guard</t>
  </si>
  <si>
    <t>MAGUIRE IVR  Philadelphia</t>
  </si>
  <si>
    <t>PHLY INSURANCE      BALA CYNWYD         PA</t>
  </si>
  <si>
    <t>Richardson Refinish</t>
  </si>
  <si>
    <t>Panama City Utility</t>
  </si>
  <si>
    <t>BAY HEATING AND COOLPanama City         FL</t>
  </si>
  <si>
    <t>4TE*DYNAMARK MONITORHAGERSTOWN          MD</t>
  </si>
  <si>
    <t>Inspection</t>
  </si>
  <si>
    <t>GULFPWR/10.6.20</t>
  </si>
  <si>
    <t>GULFPWR/10.6.20B</t>
  </si>
  <si>
    <t>GULFPWR/11.4.20</t>
  </si>
  <si>
    <t>GULFPWR/11.4.20B</t>
  </si>
  <si>
    <t>BTS*UNIFIRST CORPORAWILMINGTON          MA</t>
  </si>
  <si>
    <t>DYSON DYSON         UNITED STATES</t>
  </si>
  <si>
    <t>PANHANDLE KEY &amp; SAFEPANAMA CITY         FL</t>
  </si>
  <si>
    <t>Prestige Pavers of BPanama City         FL</t>
  </si>
  <si>
    <t>ACTION FIRE AND SAFEPANAMA CITY         FL</t>
  </si>
  <si>
    <t>Install Lights</t>
  </si>
  <si>
    <t>GL0053000006</t>
  </si>
  <si>
    <t>To adjust loan</t>
  </si>
  <si>
    <t>OPR DED 10.2020/Null/Interest</t>
  </si>
  <si>
    <t>OPR DED 11.2020/Null/Interest</t>
  </si>
  <si>
    <t>GL0053000004</t>
  </si>
  <si>
    <t>To record CSCO</t>
  </si>
  <si>
    <t>GL0053100002</t>
  </si>
  <si>
    <t>435-2210-0000-000</t>
  </si>
  <si>
    <t>GL0053100003</t>
  </si>
  <si>
    <t>435-4000-5200-120</t>
  </si>
  <si>
    <t>GL0053100007</t>
  </si>
  <si>
    <t>To record Restart revenue</t>
  </si>
  <si>
    <t>GL0053000001</t>
  </si>
  <si>
    <t>GL0053100005</t>
  </si>
  <si>
    <t>AP000000328000002</t>
  </si>
  <si>
    <t>PORTABLE POWER</t>
  </si>
  <si>
    <t>TRUSTMARK/20304ES</t>
  </si>
  <si>
    <t>AP000000329300001</t>
  </si>
  <si>
    <t>SEP RENTAL RESTART</t>
  </si>
  <si>
    <t>GFWCWOMANS/6</t>
  </si>
  <si>
    <t>AP000000329700002</t>
  </si>
  <si>
    <t>RESTART 10.27-11.26</t>
  </si>
  <si>
    <t>WILLIAMSCOTSMAN/8227724</t>
  </si>
  <si>
    <t>AP000000331900002</t>
  </si>
  <si>
    <t>CLUB RENTAL</t>
  </si>
  <si>
    <t>GFWCWOMANS/AUG2020</t>
  </si>
  <si>
    <t>AP000000331900003</t>
  </si>
  <si>
    <t>GFWCWOMANS/8</t>
  </si>
  <si>
    <t>493-4000-5200-640</t>
  </si>
  <si>
    <t>BEST Neighborhoods Grant Equipment</t>
  </si>
  <si>
    <t>BESTBUYCOM773 174000RICHFIELD           MN</t>
  </si>
  <si>
    <t>BESTBUYCOM460 174000RICHFIELD           MN</t>
  </si>
  <si>
    <t>BESTBUYDIRECT2375864RICHFIELD           MN</t>
  </si>
  <si>
    <t>493-4000-7800-350</t>
  </si>
  <si>
    <t>BEST Neighborhoods Grant Con. Services</t>
  </si>
  <si>
    <t>Portable Power</t>
  </si>
  <si>
    <t>Sep Rental Restart Grant</t>
  </si>
  <si>
    <t>Restart 10.27-11.26</t>
  </si>
  <si>
    <t>Club Rental</t>
  </si>
  <si>
    <t>495-1130-0000-000</t>
  </si>
  <si>
    <t>Adults with Disabilities Revenue Receivable</t>
  </si>
  <si>
    <t>OP1 DEP 10.2020/Null/AWD</t>
  </si>
  <si>
    <t>GL0053100011</t>
  </si>
  <si>
    <t>495-1210-0000-000</t>
  </si>
  <si>
    <t>Due from other funds</t>
  </si>
  <si>
    <t>GL0053000003</t>
  </si>
  <si>
    <t>495-2210-0000-000</t>
  </si>
  <si>
    <t>Adults with Disabilities</t>
  </si>
  <si>
    <t>BR000000038400002</t>
  </si>
  <si>
    <t>OPR DEP 12.20/Dec</t>
  </si>
  <si>
    <t>OPR DEP 12.20/Null/Interest</t>
  </si>
  <si>
    <t>BR000000038400001</t>
  </si>
  <si>
    <t>OPR DED 12.20/December</t>
  </si>
  <si>
    <t>OPR DED 12.20/Null/Principal</t>
  </si>
  <si>
    <t>AP000000332500001</t>
  </si>
  <si>
    <t>WILLIAMSCOTSMAN/8309889/EFT12.1.20/RESTART 11.27-1</t>
  </si>
  <si>
    <t>AP000000335600001</t>
  </si>
  <si>
    <t>BCBS/74804762DEC/EFT12.1.20B/DEC</t>
  </si>
  <si>
    <t>AP000000332400001</t>
  </si>
  <si>
    <t>SCHOOLFIN/15006</t>
  </si>
  <si>
    <t>AP000000332400002</t>
  </si>
  <si>
    <t>KUCHTA/15007</t>
  </si>
  <si>
    <t>AP000000332400003</t>
  </si>
  <si>
    <t>FSUFOUNDATION/15008</t>
  </si>
  <si>
    <t>AP000000332800001</t>
  </si>
  <si>
    <t>BAYTOWN/15009</t>
  </si>
  <si>
    <t>AP000000334900001</t>
  </si>
  <si>
    <t>GULFPWR/12.3.20/EFT12.3.20/ELECTRICITY</t>
  </si>
  <si>
    <t>AP000000334900002</t>
  </si>
  <si>
    <t>GULFPWR/12.3.20B/EFT12.3.20B/ELECTRICITY</t>
  </si>
  <si>
    <t>AP000000333000001</t>
  </si>
  <si>
    <t>AIG/15010</t>
  </si>
  <si>
    <t>AP000000333000002</t>
  </si>
  <si>
    <t>RAMSEY/15011</t>
  </si>
  <si>
    <t>AP000000335100001</t>
  </si>
  <si>
    <t>AMERICANEXPRESS/11.13.20/EFT12.9.20/12/9/2020</t>
  </si>
  <si>
    <t>AP000000333300001</t>
  </si>
  <si>
    <t>MINUTEMAN/15012</t>
  </si>
  <si>
    <t>AP000000333300002</t>
  </si>
  <si>
    <t>BOSTON/15013</t>
  </si>
  <si>
    <t>AP000000333300003</t>
  </si>
  <si>
    <t>HAY/15014</t>
  </si>
  <si>
    <t>AP000000333300004</t>
  </si>
  <si>
    <t>REMICK/15015</t>
  </si>
  <si>
    <t>AP000000333300005</t>
  </si>
  <si>
    <t>WARDA/15016</t>
  </si>
  <si>
    <t>AP000000333300006</t>
  </si>
  <si>
    <t>AIG/15017</t>
  </si>
  <si>
    <t>AP000000334200001</t>
  </si>
  <si>
    <t>PAYROLL/903359/PR12.15.20/PR 12.15.20</t>
  </si>
  <si>
    <t>AP000000333800001</t>
  </si>
  <si>
    <t>SCHOOLFIN/15018</t>
  </si>
  <si>
    <t>AP000000333800002</t>
  </si>
  <si>
    <t>GFWCWOMANS/15019</t>
  </si>
  <si>
    <t>AP000000334100001</t>
  </si>
  <si>
    <t>SCHOOLFIN/15020</t>
  </si>
  <si>
    <t>AP000000334100002</t>
  </si>
  <si>
    <t>MINUTEMAN/15021</t>
  </si>
  <si>
    <t>AP000000334100003</t>
  </si>
  <si>
    <t>BOSTON/15022</t>
  </si>
  <si>
    <t>AP000000334100004</t>
  </si>
  <si>
    <t>DAVIDSONK/15023</t>
  </si>
  <si>
    <t>AP000000334100005</t>
  </si>
  <si>
    <t>HAY/15024</t>
  </si>
  <si>
    <t>AP000000334100006</t>
  </si>
  <si>
    <t>PARRISH/15025</t>
  </si>
  <si>
    <t>AP000000334100007</t>
  </si>
  <si>
    <t>REMICK/15026</t>
  </si>
  <si>
    <t>AP000000334100008</t>
  </si>
  <si>
    <t>WARDA/15027</t>
  </si>
  <si>
    <t>AP000000334300001</t>
  </si>
  <si>
    <t>PAYROLL/905271/PR12.31.20/PR 12.31.20</t>
  </si>
  <si>
    <t>BR000000038400003</t>
  </si>
  <si>
    <t>OP1 DEP 12/20/December</t>
  </si>
  <si>
    <t>OP1 DEP 12/20/Null/VR</t>
  </si>
  <si>
    <t>GL0053300001</t>
  </si>
  <si>
    <t>100-2100-0000-000</t>
  </si>
  <si>
    <t>Accrued Salaries and Benefits</t>
  </si>
  <si>
    <t>PAYROLL/903359</t>
  </si>
  <si>
    <t>GL0053200001</t>
  </si>
  <si>
    <t>To adjust 2100, 2105, 2106</t>
  </si>
  <si>
    <t>BCBS/74804762DEC</t>
  </si>
  <si>
    <t>PAYROLL/905271</t>
  </si>
  <si>
    <t>AP000000334900003</t>
  </si>
  <si>
    <t>FRS/210060344989</t>
  </si>
  <si>
    <t>Dec Retirement</t>
  </si>
  <si>
    <t>AP000000333600006</t>
  </si>
  <si>
    <t>AIG/NOV20</t>
  </si>
  <si>
    <t>AP000000334800001</t>
  </si>
  <si>
    <t>AIG/DEC20</t>
  </si>
  <si>
    <t>AP000000332600002</t>
  </si>
  <si>
    <t>DEC THERAPY</t>
  </si>
  <si>
    <t>KUCHTA/12.2.20</t>
  </si>
  <si>
    <t>AP000000332600003</t>
  </si>
  <si>
    <t>DONATION FOR PEACESL</t>
  </si>
  <si>
    <t>FSUFOUNDATION/12.2.20</t>
  </si>
  <si>
    <t>AP000000333100002</t>
  </si>
  <si>
    <t>DONATION</t>
  </si>
  <si>
    <t>RAMSEY/12.4.20</t>
  </si>
  <si>
    <t>AP000000333600002</t>
  </si>
  <si>
    <t>CHRISTMAS CAROLING</t>
  </si>
  <si>
    <t>BOSTON/12.7.20</t>
  </si>
  <si>
    <t>AP000000333600001</t>
  </si>
  <si>
    <t>GUARD 11.23-12.4</t>
  </si>
  <si>
    <t>MINUTEMAN/20-306</t>
  </si>
  <si>
    <t>AP000000333600003</t>
  </si>
  <si>
    <t>HAY/12.7.20</t>
  </si>
  <si>
    <t>AP000000333600004</t>
  </si>
  <si>
    <t>REMICK/12.7.20</t>
  </si>
  <si>
    <t>AP000000333600005</t>
  </si>
  <si>
    <t>WARDA/12.7.20</t>
  </si>
  <si>
    <t>AP000000333700001</t>
  </si>
  <si>
    <t>DEC</t>
  </si>
  <si>
    <t>SCHOOLFIN/2020-2021 6</t>
  </si>
  <si>
    <t>AP000000333900001</t>
  </si>
  <si>
    <t>PR OCT-DEC 20</t>
  </si>
  <si>
    <t>SCHOOLFIN/2020-2021 PR2</t>
  </si>
  <si>
    <t>AP000000334000001</t>
  </si>
  <si>
    <t>DEC GUARD</t>
  </si>
  <si>
    <t>MINUTEMAN/20-314</t>
  </si>
  <si>
    <t>AP000000334000002</t>
  </si>
  <si>
    <t>BOSTON/12.18.20</t>
  </si>
  <si>
    <t>AP000000334000003</t>
  </si>
  <si>
    <t>DAVIDSONK/12.18.20</t>
  </si>
  <si>
    <t>AP000000334000004</t>
  </si>
  <si>
    <t>HAY/12.18.20</t>
  </si>
  <si>
    <t>AP000000334000005</t>
  </si>
  <si>
    <t>PARRISH/12.18.20</t>
  </si>
  <si>
    <t>AP000000334000006</t>
  </si>
  <si>
    <t>REMICK/12.18.20</t>
  </si>
  <si>
    <t>AP000000334000007</t>
  </si>
  <si>
    <t>WARDA/12.18.20</t>
  </si>
  <si>
    <t>DEC RETIREMENT</t>
  </si>
  <si>
    <t>GL0053200004</t>
  </si>
  <si>
    <t>To record GEER</t>
  </si>
  <si>
    <t>OP1 DEP 12/20/Null/GEER</t>
  </si>
  <si>
    <t>OP1 DEP 12/20/Null/FEFP</t>
  </si>
  <si>
    <t>GL0053200005</t>
  </si>
  <si>
    <t>OP1 DEP 12/20/Null/Donation</t>
  </si>
  <si>
    <t>OP1 DEP 12/20/Null/Donation - Charles A. Whitehead</t>
  </si>
  <si>
    <t>Dec Therapy</t>
  </si>
  <si>
    <t>Christmas Caroling</t>
  </si>
  <si>
    <t>CAPS Christmas Movie Night</t>
  </si>
  <si>
    <t>AMERICANEXPRESS/11.13.20</t>
  </si>
  <si>
    <t>SONIC DRIVE IN #1155LYNN HAVEN          FL</t>
  </si>
  <si>
    <t>LYFT   *RIDE MON 8AMSAN FRANCISCO       CA</t>
  </si>
  <si>
    <t>CHEVRON 0305725/CHEVPANAMA CITY         FL</t>
  </si>
  <si>
    <t>GULF OIL            800-774-4853        MA</t>
  </si>
  <si>
    <t>CAHALL''S CATERING 09PANAMA CITY         FL</t>
  </si>
  <si>
    <t>LYFT   *RIDE FRI 8AMSAN FRANCISCO       CA</t>
  </si>
  <si>
    <t>EXXONMOBIL 4805     PANAMA CITY         FL</t>
  </si>
  <si>
    <t>AMAZON.COM*2T25B6VZ0AMZN.COM/BILL       WA</t>
  </si>
  <si>
    <t>AMAZON.COM*2T25P3871AMZN.COM/BILL       WA</t>
  </si>
  <si>
    <t>INSTACART           SAN FRANCISCO       CA</t>
  </si>
  <si>
    <t>PAYPAL *EPSONAMERIC 8004441527          CA</t>
  </si>
  <si>
    <t>ANCHORAGE CHILDRENS PANAMA CITY         FL</t>
  </si>
  <si>
    <t>WPY*GOFUNDME CHARITYREDWOOD CITY        CA</t>
  </si>
  <si>
    <t>WPY*KIWANIS CLUB OF LYNN HAVEN          FL</t>
  </si>
  <si>
    <t>WALMART GROCERY 0000BENTONVILLE         AR</t>
  </si>
  <si>
    <t>DOLLAR TREE 00000212CALLAWAY            FL</t>
  </si>
  <si>
    <t>ON TIME SPORTS LLC 6BOISE               ID</t>
  </si>
  <si>
    <t>OTC BRANDS  INC 0848OMAHA               NE</t>
  </si>
  <si>
    <t>THE HOME DEPOT 2705 REDFORD             MI</t>
  </si>
  <si>
    <t>PR Oct-Dec 20</t>
  </si>
  <si>
    <t>Guard 11.23-12.4</t>
  </si>
  <si>
    <t>Dec Guard</t>
  </si>
  <si>
    <t>XTREME SEPTIC AND PUCANTONMENT          FL</t>
  </si>
  <si>
    <t>EXTREME PUMPING &amp; SECANTONMENT          FL</t>
  </si>
  <si>
    <t>GULFPWR/12.3.20</t>
  </si>
  <si>
    <t>GULFPWR/12.3.20B</t>
  </si>
  <si>
    <t>Donation for PeaceSlam</t>
  </si>
  <si>
    <t>Donation for Stockings</t>
  </si>
  <si>
    <t>OPR DED 12.20/Null/Interest</t>
  </si>
  <si>
    <t>OP1 DEP 12/20/Null/CSCO</t>
  </si>
  <si>
    <t>435-1210-0000-000</t>
  </si>
  <si>
    <t>GL0053200003</t>
  </si>
  <si>
    <t>435-3200-0002-000</t>
  </si>
  <si>
    <t>GEER</t>
  </si>
  <si>
    <t>435-4000-7902-510</t>
  </si>
  <si>
    <t>GL0053200002</t>
  </si>
  <si>
    <t>To record Restart Revenue</t>
  </si>
  <si>
    <t>GL0053300002</t>
  </si>
  <si>
    <t>AP000000333700002</t>
  </si>
  <si>
    <t>NOV 4 RENTAL</t>
  </si>
  <si>
    <t>GFWCWOMANS/10</t>
  </si>
  <si>
    <t>WILLIAMSCOTSMAN/8309889</t>
  </si>
  <si>
    <t>Restart 11.27-12.26</t>
  </si>
  <si>
    <t>Nov 4 Rental</t>
  </si>
  <si>
    <t>Month and Year-to-Date Ending January 31, 2021</t>
  </si>
  <si>
    <t>BR000000038500001</t>
  </si>
  <si>
    <t>AM.JAN21/Null</t>
  </si>
  <si>
    <t>AM.JAN21/Null/FEFP</t>
  </si>
  <si>
    <t>GL0053500001</t>
  </si>
  <si>
    <t>AM.JAN21/Null/VR Grant</t>
  </si>
  <si>
    <t>100-3395-0000-000</t>
  </si>
  <si>
    <t>Other Misc State Revenue</t>
  </si>
  <si>
    <t>AM.JAN21/Null/Bay Dist Misc</t>
  </si>
  <si>
    <t>BR000000038500002</t>
  </si>
  <si>
    <t>HC.JAN21/Null</t>
  </si>
  <si>
    <t>HC.JAN21/Null/Interest Earned</t>
  </si>
  <si>
    <t>AM.JAN21/Null/William Scotsman Refund</t>
  </si>
  <si>
    <t>AM.JAN21/Null/Harrison Foundation</t>
  </si>
  <si>
    <t>GL0053400004</t>
  </si>
  <si>
    <t>GL0053400003</t>
  </si>
  <si>
    <t>AP000000336600002</t>
  </si>
  <si>
    <t>PAYROLL/917640</t>
  </si>
  <si>
    <t>AP000000336600003</t>
  </si>
  <si>
    <t>PAYROLL/925705</t>
  </si>
  <si>
    <t>GL0053500002</t>
  </si>
  <si>
    <t>GL0053500003</t>
  </si>
  <si>
    <t>To Adjust Insurance Liability</t>
  </si>
  <si>
    <t>AP000000335200001</t>
  </si>
  <si>
    <t>WOZNICK/1.8.21</t>
  </si>
  <si>
    <t>Christmas Movie Night</t>
  </si>
  <si>
    <t>AP000000335700002</t>
  </si>
  <si>
    <t>BAYHAVEN/48</t>
  </si>
  <si>
    <t>9.30.20</t>
  </si>
  <si>
    <t>12.31.20</t>
  </si>
  <si>
    <t>AP000000335900001</t>
  </si>
  <si>
    <t>HAY/1 1.26.21</t>
  </si>
  <si>
    <t>Pay for Spanish Classes</t>
  </si>
  <si>
    <t>AP000000335900002</t>
  </si>
  <si>
    <t>WARDA/1 1.26.21</t>
  </si>
  <si>
    <t>AP000000335900003</t>
  </si>
  <si>
    <t>GRABNERK/1 1.26.21</t>
  </si>
  <si>
    <t>AP000000335900004</t>
  </si>
  <si>
    <t>BOSTON/1 1.26.21</t>
  </si>
  <si>
    <t>AP000000335900005</t>
  </si>
  <si>
    <t>DAVIDSONK/1 1.26.21</t>
  </si>
  <si>
    <t>AP000000335300001</t>
  </si>
  <si>
    <t>AMERICANEXPRESS/12.15.20</t>
  </si>
  <si>
    <t>RACEWAY 6869  368693PANAMA CITY         FL</t>
  </si>
  <si>
    <t>LYFT   *RIDE TUE 8AMSAN FRANCISCO       CA</t>
  </si>
  <si>
    <t>LYFT                855-280-0278        CA</t>
  </si>
  <si>
    <t>BURGER KING #5049 00PANAMA CITY B       FL</t>
  </si>
  <si>
    <t>SHELL OIL 1248182800PANAMA CITY         FL</t>
  </si>
  <si>
    <t>TEXACO 0305727/CHEVRPANAMA CITY         FL</t>
  </si>
  <si>
    <t>SP * ANGELUS DIRECT SPRINGS             CA</t>
  </si>
  <si>
    <t>T J MAXX            PANAMA CITY         FL</t>
  </si>
  <si>
    <t>FBB*KINGSIZE TEL ORD800-846-1600        IN</t>
  </si>
  <si>
    <t>AMAZON.COM*6A9JZ2YT3AMZN.COM/BILL       WA</t>
  </si>
  <si>
    <t>AMAZON.COM*4I4CZ46V3AMZN.COM/BILL       WA</t>
  </si>
  <si>
    <t>AMAZON.COM*8470H1QO3AMZN.COM/BILL       WA</t>
  </si>
  <si>
    <t>AMAZON.COM*C428D0OI3AMZN.COM/BILL       WA</t>
  </si>
  <si>
    <t>GHM NEWS HERALD 0848PANAMA CITY         FL</t>
  </si>
  <si>
    <t>CHAUTAUQUA INSTITUTI(716)357-6307       NY</t>
  </si>
  <si>
    <t>ACTIVEWORKS  ENDURANDALLAS              TX</t>
  </si>
  <si>
    <t>WALMART.COM AT      800-966-6546        AR</t>
  </si>
  <si>
    <t>OSA/UNICEF          800-227-3738        MN</t>
  </si>
  <si>
    <t>Nat Geo Mag US      WASHINGTON          DC</t>
  </si>
  <si>
    <t>WALMART GROCERY     800-966-6546        AR</t>
  </si>
  <si>
    <t>TRACTOR SUPPLY #2409PANAMA CITY         FL</t>
  </si>
  <si>
    <t>KIWANIS INTERNATIONAINDIANAPOLIS        IN</t>
  </si>
  <si>
    <t>PATIENT POINT HOSPITCINCINNATI          OH</t>
  </si>
  <si>
    <t>AMAZON.COM*202XD4NM0AMZN.COM/BILL       WA</t>
  </si>
  <si>
    <t>AP000000336200001</t>
  </si>
  <si>
    <t>SCHOOLFIN/JAN-21</t>
  </si>
  <si>
    <t>AP000000335500001</t>
  </si>
  <si>
    <t>SCHOOLFIN/2020-2021 7</t>
  </si>
  <si>
    <t>AP000000335700001</t>
  </si>
  <si>
    <t>BAYTOWN/BTT12312020</t>
  </si>
  <si>
    <t>AP000000334400002</t>
  </si>
  <si>
    <t>MINUTEMAN/20-321</t>
  </si>
  <si>
    <t>12.21.20-1.1.21 Guard</t>
  </si>
  <si>
    <t>AP000000335400001</t>
  </si>
  <si>
    <t>MINUTEMAN/21-100</t>
  </si>
  <si>
    <t>1.4-1.14 Guard</t>
  </si>
  <si>
    <t>AP000000336200002</t>
  </si>
  <si>
    <t>MINUTEMAN/21-107</t>
  </si>
  <si>
    <t>Armed Guard 1.19-1.29</t>
  </si>
  <si>
    <t>HARTFORD INS. PREMIU800-962-6170        CT</t>
  </si>
  <si>
    <t>GL0053400001</t>
  </si>
  <si>
    <t>To Reclass AP Posting</t>
  </si>
  <si>
    <t>WilliamScot/8144456</t>
  </si>
  <si>
    <t>STRAIGHT TALK PAYMENT SERVICE</t>
  </si>
  <si>
    <t>AP000000336600005</t>
  </si>
  <si>
    <t>GULFPWR/1.5.21</t>
  </si>
  <si>
    <t>HC.JAN21/Null/Principal Pmt</t>
  </si>
  <si>
    <t>HC.JAN21/Null/Interest Pmt</t>
  </si>
  <si>
    <t>AP000000334500001</t>
  </si>
  <si>
    <t>WILLIAMSCOTSMAN/8389596</t>
  </si>
  <si>
    <t>12.27-1.26</t>
  </si>
  <si>
    <t>AP000000336100001</t>
  </si>
  <si>
    <t>WILLIAMSCOTSMAN/8468930</t>
  </si>
  <si>
    <t>CPX-72071</t>
  </si>
  <si>
    <t>GL0053400002</t>
  </si>
  <si>
    <t>(blank)</t>
  </si>
  <si>
    <t>&lt;7/1/2020</t>
  </si>
  <si>
    <t>2021</t>
  </si>
  <si>
    <t>AP000000334600001</t>
  </si>
  <si>
    <t>PARKERH/15028</t>
  </si>
  <si>
    <t>AP000000334600002</t>
  </si>
  <si>
    <t>MINUTEMAN/15029</t>
  </si>
  <si>
    <t>AP000000336600001</t>
  </si>
  <si>
    <t>BCBS/74893595/EFT1.4.20/JAN</t>
  </si>
  <si>
    <t>GULFPWR/1.5.21/EFT1.5.21/ELECTRICITY</t>
  </si>
  <si>
    <t>WILLIAMSCOTSMAN/8389596/EFT1.6.21/12.27-1.26</t>
  </si>
  <si>
    <t>AP000000334700001</t>
  </si>
  <si>
    <t>AIG/15030</t>
  </si>
  <si>
    <t>FRS/210060344989/EFT1.7.21/DEC RETIREMENT</t>
  </si>
  <si>
    <t>AMERICANEXPRESS/12.15.20/EFT1.8.21/1/8/2021</t>
  </si>
  <si>
    <t>AP000000335000001</t>
  </si>
  <si>
    <t>WOZNICK/15031</t>
  </si>
  <si>
    <t>PAYROLL/917640/EFT1.15.21/PR 1.15.21</t>
  </si>
  <si>
    <t>AP000000335000002</t>
  </si>
  <si>
    <t>MINUTEMAN/15032</t>
  </si>
  <si>
    <t>AP000000335000003</t>
  </si>
  <si>
    <t>SCHOOLFIN/15033</t>
  </si>
  <si>
    <t>AP000000335800001</t>
  </si>
  <si>
    <t>BAYTOWN/15034</t>
  </si>
  <si>
    <t>AP000000335800002</t>
  </si>
  <si>
    <t>BAYHAVEN/15035</t>
  </si>
  <si>
    <t>PAYROLL/925705/PR1.29.21/PR 1.29.21</t>
  </si>
  <si>
    <t>AP000000336000001</t>
  </si>
  <si>
    <t>HAY/15036</t>
  </si>
  <si>
    <t>AP000000336000002</t>
  </si>
  <si>
    <t>WARDA/15037</t>
  </si>
  <si>
    <t>AP000000336000003</t>
  </si>
  <si>
    <t>GRABNERK/15038</t>
  </si>
  <si>
    <t>AP000000336000004</t>
  </si>
  <si>
    <t>BOSTON/15039</t>
  </si>
  <si>
    <t>AP000000336000005</t>
  </si>
  <si>
    <t>DAVIDSONK/15040</t>
  </si>
  <si>
    <t>WILLIAMSCOTSMAN/8468930/EFT1.29.21/CPX-72071 1.27-</t>
  </si>
  <si>
    <t>100-1130-0000-000</t>
  </si>
  <si>
    <t>FEFP Revenue Receivable</t>
  </si>
  <si>
    <t>GL0053600001</t>
  </si>
  <si>
    <t>BCBS/74893595</t>
  </si>
  <si>
    <t>AP000000336600004</t>
  </si>
  <si>
    <t>FRS/210290350753</t>
  </si>
  <si>
    <t>Jan Retirement</t>
  </si>
  <si>
    <t>AP000000336400001</t>
  </si>
  <si>
    <t>AIG/JAN21</t>
  </si>
  <si>
    <t>12.21.20-1.1.21GUARD</t>
  </si>
  <si>
    <t>NURSING SERV</t>
  </si>
  <si>
    <t>1.4-1.14 GUARD</t>
  </si>
  <si>
    <t>JAN</t>
  </si>
  <si>
    <t>PAY SPANISH CLASSES</t>
  </si>
  <si>
    <t>GUARD 1.19-1.29</t>
  </si>
  <si>
    <t>JAN RETIREMENT</t>
  </si>
  <si>
    <t>AM.JAN21/Null/Capital Outlay</t>
  </si>
  <si>
    <t>GL0053500004</t>
  </si>
  <si>
    <t>Grant Equipment - Restart</t>
  </si>
  <si>
    <t>Contracted Service - Restart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</si>
</sst>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theme="0"/>
      <name val="Tahoma"/>
      <family val="2"/>
    </font>
    <font>
      <sz val="11"/>
      <color rgb="FF000000"/>
      <name val="Calibri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b/>
      <u/>
      <sz val="11"/>
      <name val="Tahoma"/>
      <family val="2"/>
    </font>
    <font>
      <b/>
      <sz val="9"/>
      <color theme="1"/>
      <name val="Tahoma"/>
      <family val="2"/>
    </font>
    <font>
      <sz val="11"/>
      <color theme="4"/>
      <name val="Tahoma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7" applyNumberFormat="0" applyAlignment="0" applyProtection="0"/>
    <xf numFmtId="0" fontId="17" fillId="7" borderId="8" applyNumberFormat="0" applyAlignment="0" applyProtection="0"/>
    <xf numFmtId="0" fontId="18" fillId="7" borderId="7" applyNumberFormat="0" applyAlignment="0" applyProtection="0"/>
    <xf numFmtId="0" fontId="19" fillId="0" borderId="9" applyNumberFormat="0" applyFill="0" applyAlignment="0" applyProtection="0"/>
    <xf numFmtId="0" fontId="20" fillId="8" borderId="10" applyNumberFormat="0" applyAlignment="0" applyProtection="0"/>
    <xf numFmtId="0" fontId="21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164" fontId="2" fillId="0" borderId="0" xfId="1" applyNumberFormat="1" applyFont="1"/>
    <xf numFmtId="0" fontId="6" fillId="0" borderId="0" xfId="0" applyFont="1" applyAlignment="1">
      <alignment horizontal="center" wrapText="1"/>
    </xf>
    <xf numFmtId="0" fontId="7" fillId="0" borderId="0" xfId="0" applyFont="1"/>
    <xf numFmtId="164" fontId="2" fillId="0" borderId="0" xfId="1" applyNumberFormat="1" applyFont="1" applyFill="1"/>
    <xf numFmtId="9" fontId="2" fillId="0" borderId="0" xfId="2" applyFont="1"/>
    <xf numFmtId="2" fontId="2" fillId="0" borderId="0" xfId="0" applyNumberFormat="1" applyFont="1"/>
    <xf numFmtId="43" fontId="5" fillId="0" borderId="0" xfId="1" applyNumberFormat="1" applyFont="1"/>
    <xf numFmtId="43" fontId="2" fillId="0" borderId="0" xfId="0" applyNumberFormat="1" applyFont="1"/>
    <xf numFmtId="164" fontId="2" fillId="0" borderId="1" xfId="1" applyNumberFormat="1" applyFont="1" applyBorder="1"/>
    <xf numFmtId="164" fontId="5" fillId="0" borderId="2" xfId="0" applyNumberFormat="1" applyFont="1" applyBorder="1"/>
    <xf numFmtId="164" fontId="2" fillId="0" borderId="0" xfId="1" applyNumberFormat="1" applyFont="1" applyBorder="1"/>
    <xf numFmtId="9" fontId="2" fillId="0" borderId="0" xfId="2" applyFont="1" applyBorder="1"/>
    <xf numFmtId="164" fontId="2" fillId="0" borderId="3" xfId="1" applyNumberFormat="1" applyFont="1" applyBorder="1"/>
    <xf numFmtId="0" fontId="2" fillId="0" borderId="3" xfId="0" applyFont="1" applyBorder="1"/>
    <xf numFmtId="9" fontId="2" fillId="0" borderId="3" xfId="2" applyFont="1" applyBorder="1"/>
    <xf numFmtId="164" fontId="5" fillId="0" borderId="0" xfId="0" applyNumberFormat="1" applyFont="1" applyBorder="1"/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/>
    <xf numFmtId="9" fontId="2" fillId="0" borderId="0" xfId="2" applyFont="1" applyAlignment="1">
      <alignment horizontal="right"/>
    </xf>
    <xf numFmtId="9" fontId="5" fillId="0" borderId="0" xfId="2" applyFont="1" applyAlignment="1">
      <alignment horizontal="right"/>
    </xf>
    <xf numFmtId="164" fontId="5" fillId="0" borderId="0" xfId="1" applyNumberFormat="1" applyFont="1" applyBorder="1"/>
    <xf numFmtId="0" fontId="6" fillId="0" borderId="0" xfId="0" applyFont="1" applyFill="1" applyAlignment="1">
      <alignment horizontal="center" wrapText="1"/>
    </xf>
    <xf numFmtId="43" fontId="0" fillId="0" borderId="0" xfId="1" applyFont="1"/>
    <xf numFmtId="0" fontId="2" fillId="0" borderId="0" xfId="0" applyFont="1" applyAlignment="1"/>
    <xf numFmtId="0" fontId="5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9" fontId="2" fillId="0" borderId="1" xfId="2" applyFont="1" applyBorder="1" applyAlignment="1">
      <alignment horizontal="right"/>
    </xf>
    <xf numFmtId="0" fontId="2" fillId="0" borderId="0" xfId="0" applyFont="1" applyBorder="1"/>
    <xf numFmtId="43" fontId="2" fillId="0" borderId="0" xfId="1" applyFont="1"/>
    <xf numFmtId="164" fontId="2" fillId="0" borderId="0" xfId="0" applyNumberFormat="1" applyFont="1" applyAlignment="1">
      <alignment horizontal="center"/>
    </xf>
    <xf numFmtId="43" fontId="2" fillId="0" borderId="0" xfId="1" applyFont="1" applyAlignment="1"/>
    <xf numFmtId="0" fontId="0" fillId="0" borderId="0" xfId="0"/>
    <xf numFmtId="43" fontId="0" fillId="0" borderId="0" xfId="1" applyFont="1"/>
    <xf numFmtId="0" fontId="0" fillId="0" borderId="0" xfId="0"/>
    <xf numFmtId="0" fontId="25" fillId="0" borderId="0" xfId="46"/>
    <xf numFmtId="0" fontId="26" fillId="0" borderId="0" xfId="46" applyFont="1"/>
    <xf numFmtId="164" fontId="26" fillId="0" borderId="0" xfId="47" applyNumberFormat="1" applyFont="1"/>
    <xf numFmtId="164" fontId="25" fillId="0" borderId="0" xfId="46" applyNumberFormat="1"/>
    <xf numFmtId="164" fontId="0" fillId="0" borderId="0" xfId="47" applyNumberFormat="1" applyFont="1"/>
    <xf numFmtId="0" fontId="28" fillId="0" borderId="0" xfId="46" applyFont="1"/>
    <xf numFmtId="0" fontId="29" fillId="0" borderId="0" xfId="46" applyFont="1"/>
    <xf numFmtId="0" fontId="27" fillId="0" borderId="0" xfId="46" applyFont="1" applyAlignment="1">
      <alignment horizontal="center" wrapText="1"/>
    </xf>
    <xf numFmtId="0" fontId="30" fillId="0" borderId="0" xfId="46" applyFont="1" applyAlignment="1">
      <alignment horizontal="center"/>
    </xf>
    <xf numFmtId="0" fontId="31" fillId="0" borderId="0" xfId="46" applyFont="1"/>
    <xf numFmtId="164" fontId="29" fillId="0" borderId="0" xfId="47" applyNumberFormat="1" applyFont="1"/>
    <xf numFmtId="164" fontId="29" fillId="0" borderId="0" xfId="47" applyNumberFormat="1" applyFont="1" applyBorder="1"/>
    <xf numFmtId="164" fontId="29" fillId="0" borderId="1" xfId="47" applyNumberFormat="1" applyFont="1" applyBorder="1"/>
    <xf numFmtId="0" fontId="27" fillId="0" borderId="0" xfId="46" applyFont="1"/>
    <xf numFmtId="164" fontId="29" fillId="0" borderId="2" xfId="47" applyNumberFormat="1" applyFont="1" applyBorder="1"/>
    <xf numFmtId="164" fontId="29" fillId="0" borderId="13" xfId="47" applyNumberFormat="1" applyFont="1" applyBorder="1"/>
    <xf numFmtId="164" fontId="29" fillId="0" borderId="0" xfId="47" quotePrefix="1" applyNumberFormat="1" applyFont="1"/>
    <xf numFmtId="164" fontId="29" fillId="0" borderId="0" xfId="47" applyNumberFormat="1" applyFont="1" applyFill="1"/>
    <xf numFmtId="164" fontId="29" fillId="0" borderId="0" xfId="47" applyNumberFormat="1" applyFont="1" applyFill="1" applyBorder="1"/>
    <xf numFmtId="43" fontId="25" fillId="0" borderId="0" xfId="46" applyNumberFormat="1"/>
    <xf numFmtId="43" fontId="25" fillId="0" borderId="0" xfId="1" applyFont="1"/>
    <xf numFmtId="0" fontId="0" fillId="0" borderId="0" xfId="0"/>
    <xf numFmtId="43" fontId="0" fillId="0" borderId="0" xfId="1" applyFont="1"/>
    <xf numFmtId="164" fontId="2" fillId="0" borderId="3" xfId="0" applyNumberFormat="1" applyFont="1" applyBorder="1"/>
    <xf numFmtId="0" fontId="0" fillId="0" borderId="0" xfId="0"/>
    <xf numFmtId="43" fontId="0" fillId="0" borderId="0" xfId="1" applyFont="1"/>
    <xf numFmtId="0" fontId="0" fillId="0" borderId="0" xfId="0"/>
    <xf numFmtId="43" fontId="0" fillId="0" borderId="0" xfId="1" applyFont="1"/>
    <xf numFmtId="0" fontId="0" fillId="0" borderId="0" xfId="0"/>
    <xf numFmtId="43" fontId="0" fillId="0" borderId="0" xfId="1" applyFont="1"/>
    <xf numFmtId="9" fontId="2" fillId="0" borderId="0" xfId="2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6" xfId="0" applyFont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0" fillId="0" borderId="0" xfId="0" applyAlignment="1">
      <alignment horizontal="left"/>
    </xf>
    <xf numFmtId="0" fontId="32" fillId="0" borderId="0" xfId="0" applyFont="1" applyAlignment="1">
      <alignment horizontal="center"/>
    </xf>
    <xf numFmtId="0" fontId="33" fillId="34" borderId="20" xfId="0" applyFont="1" applyFill="1" applyBorder="1" applyAlignment="1">
      <alignment vertical="top"/>
    </xf>
    <xf numFmtId="0" fontId="0" fillId="0" borderId="0" xfId="0" pivotButton="1"/>
    <xf numFmtId="9" fontId="5" fillId="0" borderId="1" xfId="2" applyFont="1" applyBorder="1" applyAlignment="1">
      <alignment horizontal="right"/>
    </xf>
    <xf numFmtId="164" fontId="5" fillId="0" borderId="1" xfId="1" applyNumberFormat="1" applyFont="1" applyBorder="1"/>
    <xf numFmtId="0" fontId="5" fillId="0" borderId="0" xfId="0" applyFont="1" applyFill="1" applyAlignment="1">
      <alignment vertical="top"/>
    </xf>
    <xf numFmtId="0" fontId="0" fillId="0" borderId="0" xfId="0" applyNumberFormat="1"/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5" fillId="0" borderId="0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43" fontId="0" fillId="0" borderId="0" xfId="1" applyFont="1"/>
    <xf numFmtId="0" fontId="29" fillId="0" borderId="0" xfId="46" applyFont="1" applyAlignment="1">
      <alignment horizontal="left" indent="2"/>
    </xf>
    <xf numFmtId="0" fontId="0" fillId="0" borderId="0" xfId="0"/>
    <xf numFmtId="0" fontId="0" fillId="0" borderId="0" xfId="0"/>
    <xf numFmtId="14" fontId="0" fillId="0" borderId="0" xfId="0" applyNumberFormat="1"/>
    <xf numFmtId="16" fontId="0" fillId="0" borderId="0" xfId="0" applyNumberFormat="1"/>
    <xf numFmtId="0" fontId="27" fillId="0" borderId="0" xfId="46" applyFont="1" applyAlignment="1">
      <alignment horizontal="center"/>
    </xf>
    <xf numFmtId="165" fontId="27" fillId="0" borderId="0" xfId="46" applyNumberFormat="1" applyFont="1" applyAlignment="1">
      <alignment horizontal="center"/>
    </xf>
    <xf numFmtId="165" fontId="27" fillId="0" borderId="0" xfId="46" quotePrefix="1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</cellXfs>
  <cellStyles count="55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1 2" xfId="49" xr:uid="{00000000-0005-0000-0000-00000D000000}"/>
    <cellStyle name="60% - Accent2" xfId="29" builtinId="36" customBuiltin="1"/>
    <cellStyle name="60% - Accent2 2" xfId="50" xr:uid="{00000000-0005-0000-0000-00000F000000}"/>
    <cellStyle name="60% - Accent3" xfId="33" builtinId="40" customBuiltin="1"/>
    <cellStyle name="60% - Accent3 2" xfId="51" xr:uid="{00000000-0005-0000-0000-000011000000}"/>
    <cellStyle name="60% - Accent4" xfId="37" builtinId="44" customBuiltin="1"/>
    <cellStyle name="60% - Accent4 2" xfId="52" xr:uid="{00000000-0005-0000-0000-000013000000}"/>
    <cellStyle name="60% - Accent5" xfId="41" builtinId="48" customBuiltin="1"/>
    <cellStyle name="60% - Accent5 2" xfId="53" xr:uid="{00000000-0005-0000-0000-000015000000}"/>
    <cellStyle name="60% - Accent6" xfId="45" builtinId="52" customBuiltin="1"/>
    <cellStyle name="60% - Accent6 2" xfId="54" xr:uid="{00000000-0005-0000-0000-000017000000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4" xr:uid="{00000000-0005-0000-0000-000022000000}"/>
    <cellStyle name="Comma 3" xfId="47" xr:uid="{00000000-0005-0000-0000-000023000000}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eutral 2" xfId="48" xr:uid="{00000000-0005-0000-0000-00002D000000}"/>
    <cellStyle name="Normal" xfId="0" builtinId="0"/>
    <cellStyle name="Normal 2" xfId="3" xr:uid="{00000000-0005-0000-0000-00002F000000}"/>
    <cellStyle name="Normal 3" xfId="46" xr:uid="{00000000-0005-0000-0000-000030000000}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y Meadows" refreshedDate="44246.544906249997" createdVersion="6" refreshedVersion="6" minRefreshableVersion="3" recordCount="2856" xr:uid="{36A0AB45-9222-41E5-9984-F75553A07CE7}">
  <cacheSource type="worksheet">
    <worksheetSource ref="A1:K5000" sheet="GL_Audit_Trail"/>
  </cacheSource>
  <cacheFields count="12">
    <cacheField name="Acct_Class" numFmtId="0">
      <sharedItems containsBlank="1" count="5">
        <s v="Asset"/>
        <s v="Liability"/>
        <s v="Income (Operating Credit)"/>
        <s v="Expense (Operating Debit)"/>
        <m/>
      </sharedItems>
    </cacheField>
    <cacheField name="AcctNumber" numFmtId="0">
      <sharedItems containsBlank="1" count="97">
        <s v="100-1111-0000-000"/>
        <s v="100-1112-0000-000"/>
        <s v="100-1130-0000-000"/>
        <s v="100-1139-0000-000"/>
        <s v="100-1210-0000-000"/>
        <s v="100-2100-0000-000"/>
        <s v="100-2105-0000-000"/>
        <s v="100-2106-0000-000"/>
        <s v="100-2107-0000-000"/>
        <s v="100-2120-0000-000"/>
        <s v="100-2130-0000-000"/>
        <s v="100-2210-0000-000"/>
        <s v="100-3300-0000-000"/>
        <s v="100-3318-0000-000"/>
        <s v="100-3334-0000-000"/>
        <s v="100-3390-0000-000"/>
        <s v="100-3395-0000-000"/>
        <s v="100-3400-0000-000"/>
        <s v="100-3473-0000-000"/>
        <s v="100-3500-0000-000"/>
        <s v="100-3600-0000-000"/>
        <s v="100-4000-5200-120"/>
        <s v="100-4000-5200-121"/>
        <s v="100-4000-5200-150"/>
        <s v="100-4000-5200-210"/>
        <s v="100-4000-5200-220"/>
        <s v="100-4000-5200-230"/>
        <s v="100-4000-5200-240"/>
        <s v="100-4000-5200-250"/>
        <s v="100-4000-5200-310"/>
        <s v="100-4000-5200-315"/>
        <s v="100-4000-5200-330"/>
        <s v="100-4000-5200-390"/>
        <s v="100-4000-5200-510"/>
        <s v="100-4000-5200-642"/>
        <s v="100-4000-5200-690"/>
        <s v="100-4000-6100-150"/>
        <s v="100-4000-6100-210"/>
        <s v="100-4000-6100-220"/>
        <s v="100-4000-6100-230"/>
        <s v="100-4000-6100-240"/>
        <s v="100-4000-6100-250"/>
        <s v="100-4000-6500-310"/>
        <s v="100-4000-7100-310"/>
        <s v="100-4000-7100-730"/>
        <s v="100-4000-7100-790"/>
        <s v="100-4000-7300-160"/>
        <s v="100-4000-7300-210"/>
        <s v="100-4000-7300-220"/>
        <s v="100-4000-7300-240"/>
        <s v="100-4000-7300-250"/>
        <s v="100-4000-7300-370"/>
        <s v="100-4000-7300-510"/>
        <s v="100-4000-7300-641"/>
        <s v="100-4000-7500-310"/>
        <s v="100-4000-7500-311"/>
        <s v="100-4000-7800-320"/>
        <s v="100-4000-7800-350"/>
        <s v="100-4000-7800-550"/>
        <s v="100-4000-7800-730"/>
        <s v="100-4000-7900-310"/>
        <s v="100-4000-7900-320"/>
        <s v="100-4000-7900-360"/>
        <s v="100-4000-7900-379"/>
        <s v="100-4000-7900-380"/>
        <s v="100-4000-7900-390"/>
        <s v="100-4000-7900-430"/>
        <s v="100-4000-7900-510"/>
        <s v="100-4000-8100-350"/>
        <s v="100-4000-9100-705"/>
        <s v="100-4000-9200-710"/>
        <s v="100-4000-9200-720"/>
        <s v="360-1130-0000-000"/>
        <s v="360-1210-0000-000"/>
        <s v="360-3397-0000-000"/>
        <s v="435-1210-0000-000"/>
        <s v="435-2210-0000-000"/>
        <s v="435-3200-0002-000"/>
        <s v="435-4000-5200-120"/>
        <s v="435-4000-7902-510"/>
        <s v="493-1130-0000-000"/>
        <s v="493-1210-0000-000"/>
        <s v="493-2120-0000-000"/>
        <s v="493-2210-0000-000"/>
        <s v="493-3290-0000-000"/>
        <s v="493-4000-5200-230"/>
        <s v="493-4000-5200-310"/>
        <s v="493-4000-5200-640"/>
        <s v="493-4000-6100-230"/>
        <s v="493-4000-7500-310"/>
        <s v="493-4000-7800-350"/>
        <s v="493-4000-7800-652"/>
        <s v="493-4000-7900-360"/>
        <s v="495-1130-0000-000"/>
        <s v="495-1210-0000-000"/>
        <s v="495-2210-0000-000"/>
        <m/>
      </sharedItems>
    </cacheField>
    <cacheField name="Acct_Desc" numFmtId="0">
      <sharedItems containsBlank="1"/>
    </cacheField>
    <cacheField name="Tran_Date" numFmtId="0">
      <sharedItems containsNonDate="0" containsDate="1" containsString="0" containsBlank="1" minDate="2020-07-01T00:00:00" maxDate="2021-02-01T00:00:00" count="103">
        <d v="2020-07-31T00:00:00"/>
        <d v="2020-08-12T00:00:00"/>
        <d v="2020-08-31T00:00:00"/>
        <d v="2020-09-30T00:00:00"/>
        <d v="2020-10-31T00:00:00"/>
        <d v="2020-11-30T00:00:00"/>
        <d v="2020-12-31T00:00:00"/>
        <d v="2021-01-31T00:00:00"/>
        <d v="2020-07-01T00:00:00"/>
        <d v="2020-07-02T00:00:00"/>
        <d v="2020-07-05T00:00:00"/>
        <d v="2020-07-09T00:00:00"/>
        <d v="2020-07-13T00:00:00"/>
        <d v="2020-07-15T00:00:00"/>
        <d v="2020-07-20T00:00:00"/>
        <d v="2020-08-03T00:00:00"/>
        <d v="2020-08-05T00:00:00"/>
        <d v="2020-08-07T00:00:00"/>
        <d v="2020-08-14T00:00:00"/>
        <d v="2020-08-21T00:00:00"/>
        <d v="2020-08-24T00:00:00"/>
        <d v="2020-08-26T00:00:00"/>
        <d v="2020-09-01T00:00:00"/>
        <d v="2020-09-02T00:00:00"/>
        <d v="2020-09-03T00:00:00"/>
        <d v="2020-09-04T00:00:00"/>
        <d v="2020-09-08T00:00:00"/>
        <d v="2020-09-10T00:00:00"/>
        <d v="2020-09-14T00:00:00"/>
        <d v="2020-09-15T00:00:00"/>
        <d v="2020-09-22T00:00:00"/>
        <d v="2020-09-24T00:00:00"/>
        <d v="2020-09-28T00:00:00"/>
        <d v="2020-10-01T00:00:00"/>
        <d v="2020-10-02T00:00:00"/>
        <d v="2020-10-05T00:00:00"/>
        <d v="2020-10-06T00:00:00"/>
        <d v="2020-10-07T00:00:00"/>
        <d v="2020-10-08T00:00:00"/>
        <d v="2020-10-14T00:00:00"/>
        <d v="2020-10-15T00:00:00"/>
        <d v="2020-10-20T00:00:00"/>
        <d v="2020-10-23T00:00:00"/>
        <d v="2020-10-26T00:00:00"/>
        <d v="2020-10-27T00:00:00"/>
        <d v="2020-10-29T00:00:00"/>
        <d v="2020-10-30T00:00:00"/>
        <d v="2020-11-02T00:00:00"/>
        <d v="2020-11-03T00:00:00"/>
        <d v="2020-11-04T00:00:00"/>
        <d v="2020-11-06T00:00:00"/>
        <d v="2020-11-10T00:00:00"/>
        <d v="2020-11-13T00:00:00"/>
        <d v="2020-11-16T00:00:00"/>
        <d v="2020-11-17T00:00:00"/>
        <d v="2020-11-18T00:00:00"/>
        <d v="2020-11-19T00:00:00"/>
        <d v="2020-11-23T00:00:00"/>
        <d v="2020-12-01T00:00:00"/>
        <d v="2020-12-02T00:00:00"/>
        <d v="2020-12-03T00:00:00"/>
        <d v="2020-12-04T00:00:00"/>
        <d v="2020-12-09T00:00:00"/>
        <d v="2020-12-10T00:00:00"/>
        <d v="2020-12-15T00:00:00"/>
        <d v="2020-12-16T00:00:00"/>
        <d v="2020-12-21T00:00:00"/>
        <d v="2020-12-22T00:00:00"/>
        <d v="2021-01-04T00:00:00"/>
        <d v="2021-01-05T00:00:00"/>
        <d v="2021-01-06T00:00:00"/>
        <d v="2021-01-07T00:00:00"/>
        <d v="2021-01-08T00:00:00"/>
        <d v="2021-01-11T00:00:00"/>
        <d v="2021-01-15T00:00:00"/>
        <d v="2021-01-19T00:00:00"/>
        <d v="2021-01-25T00:00:00"/>
        <d v="2021-01-29T00:00:00"/>
        <d v="2020-11-01T00:00:00"/>
        <d v="2020-07-29T00:00:00"/>
        <d v="2020-08-01T00:00:00"/>
        <d v="2020-08-06T00:00:00"/>
        <d v="2020-08-11T00:00:00"/>
        <d v="2020-08-17T00:00:00"/>
        <d v="2020-08-25T00:00:00"/>
        <d v="2020-08-28T00:00:00"/>
        <d v="2020-09-09T00:00:00"/>
        <d v="2020-09-13T00:00:00"/>
        <d v="2020-09-27T00:00:00"/>
        <d v="2020-10-04T00:00:00"/>
        <d v="2020-10-19T00:00:00"/>
        <d v="2020-10-25T00:00:00"/>
        <d v="2020-11-08T00:00:00"/>
        <d v="2020-11-25T00:00:00"/>
        <d v="2020-12-07T00:00:00"/>
        <d v="2020-12-18T00:00:00"/>
        <d v="2021-01-01T00:00:00"/>
        <d v="2021-01-13T00:00:00"/>
        <d v="2021-01-17T00:00:00"/>
        <d v="2021-01-26T00:00:00"/>
        <d v="2020-09-21T00:00:00"/>
        <d v="2020-10-16T00:00:00"/>
        <m/>
      </sharedItems>
      <fieldGroup par="11" base="3">
        <rangePr groupBy="months" startDate="2020-07-01T00:00:00" endDate="2021-02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1"/>
        </groupItems>
      </fieldGroup>
    </cacheField>
    <cacheField name="PostingRef" numFmtId="0">
      <sharedItems containsBlank="1"/>
    </cacheField>
    <cacheField name="User_ID" numFmtId="0">
      <sharedItems containsBlank="1"/>
    </cacheField>
    <cacheField name="Tran_Desc" numFmtId="0">
      <sharedItems containsDate="1" containsBlank="1" containsMixedTypes="1" minDate="2021-07-20T00:00:00" maxDate="2021-07-21T00:00:00"/>
    </cacheField>
    <cacheField name="DetailDesc" numFmtId="0">
      <sharedItems containsDate="1" containsBlank="1" containsMixedTypes="1" minDate="1900-01-05T18:12:06" maxDate="2021-07-21T00:00:00"/>
    </cacheField>
    <cacheField name="Debits" numFmtId="0">
      <sharedItems containsString="0" containsBlank="1" containsNumber="1" minValue="0.01" maxValue="250000"/>
    </cacheField>
    <cacheField name="Credits" numFmtId="0">
      <sharedItems containsString="0" containsBlank="1" containsNumber="1" minValue="0.02" maxValue="250000"/>
    </cacheField>
    <cacheField name="Amount" numFmtId="0">
      <sharedItems containsString="0" containsBlank="1" containsNumber="1" minValue="-250000" maxValue="250000"/>
    </cacheField>
    <cacheField name="Years" numFmtId="0" databaseField="0">
      <fieldGroup base="3">
        <rangePr groupBy="years" startDate="2020-07-01T00:00:00" endDate="2021-02-01T00:00:00"/>
        <groupItems count="4">
          <s v="&lt;7/1/2020"/>
          <s v="2020"/>
          <s v="2021"/>
          <s v="&gt;2/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6">
  <r>
    <x v="0"/>
    <x v="0"/>
    <s v="Cash In Bank - Hancock"/>
    <x v="0"/>
    <s v="AP000000323100003"/>
    <s v="BNB"/>
    <s v="CLS/7.31.20TRANSFER"/>
    <s v="Transfer to Hancock"/>
    <n v="250000"/>
    <m/>
    <n v="-250000"/>
  </r>
  <r>
    <x v="0"/>
    <x v="0"/>
    <s v="Cash In Bank - Hancock"/>
    <x v="0"/>
    <s v="BR000000037900001"/>
    <s v="LKM"/>
    <s v="HC.JUL20/Null"/>
    <s v="HC.JUL20/Null/Interest"/>
    <n v="12.02"/>
    <m/>
    <n v="-12.02"/>
  </r>
  <r>
    <x v="0"/>
    <x v="0"/>
    <s v="Cash In Bank - Hancock"/>
    <x v="0"/>
    <s v="AP000000323200001"/>
    <s v="LMF"/>
    <s v="CLS/7.31.20TRANSB"/>
    <s v="To Adj Posting Date"/>
    <m/>
    <n v="250000"/>
    <n v="250000"/>
  </r>
  <r>
    <x v="0"/>
    <x v="0"/>
    <s v="Cash In Bank - Hancock"/>
    <x v="0"/>
    <s v="BR000000037900001"/>
    <s v="LKM"/>
    <s v="HC.JUL20/Null"/>
    <s v="HC.JUL20/Null/Principal"/>
    <m/>
    <n v="968.11"/>
    <n v="968.11"/>
  </r>
  <r>
    <x v="0"/>
    <x v="0"/>
    <s v="Cash In Bank - Hancock"/>
    <x v="1"/>
    <s v="AP000000323300001"/>
    <s v="LMF"/>
    <s v="CLS/7.31.20ADJ"/>
    <s v="CLS/7.31.20ADJ"/>
    <n v="250000"/>
    <m/>
    <n v="-250000"/>
  </r>
  <r>
    <x v="0"/>
    <x v="0"/>
    <s v="Cash In Bank - Hancock"/>
    <x v="2"/>
    <s v="BR000000038000003"/>
    <s v="KMG"/>
    <s v="HC DEP 08.2020/August"/>
    <s v="HC DEP 08.2020/Null/Interest"/>
    <n v="21.49"/>
    <m/>
    <n v="-21.49"/>
  </r>
  <r>
    <x v="0"/>
    <x v="0"/>
    <s v="Cash In Bank - Hancock"/>
    <x v="2"/>
    <s v="BR000000038000002"/>
    <s v="KMG"/>
    <s v="HC LOAN 08.2020/August"/>
    <s v="HC LOAN 08.2020/Null/Loan Transfer"/>
    <m/>
    <n v="968.11"/>
    <n v="968.11"/>
  </r>
  <r>
    <x v="0"/>
    <x v="0"/>
    <s v="Cash In Bank - Hancock"/>
    <x v="3"/>
    <s v="BR000000038100001"/>
    <s v="LKM"/>
    <s v="HC.SEP20/Null"/>
    <s v="HC.SEP20/Null/Interest Earned"/>
    <n v="31.96"/>
    <m/>
    <n v="-31.96"/>
  </r>
  <r>
    <x v="0"/>
    <x v="0"/>
    <s v="Cash In Bank - Hancock"/>
    <x v="3"/>
    <s v="BR000000038100001"/>
    <s v="LKM"/>
    <s v="HC.SEP20/Null"/>
    <s v="HC.SEP20/Null/Principal Payment"/>
    <m/>
    <n v="968.11"/>
    <n v="968.11"/>
  </r>
  <r>
    <x v="0"/>
    <x v="0"/>
    <s v="Cash In Bank - Hancock"/>
    <x v="4"/>
    <s v="BR000000038200001"/>
    <s v="KMG"/>
    <s v="OPR DEP/10.2020"/>
    <s v="OPR DEP/Null/Interest"/>
    <n v="32.950000000000003"/>
    <m/>
    <n v="-32.950000000000003"/>
  </r>
  <r>
    <x v="0"/>
    <x v="0"/>
    <s v="Cash In Bank - Hancock"/>
    <x v="4"/>
    <s v="BR000000038200002"/>
    <s v="KMG"/>
    <s v="OPR DED 10.2020/October"/>
    <s v="OPR DED 10.2020/Null/Principal"/>
    <m/>
    <n v="968.11"/>
    <n v="968.11"/>
  </r>
  <r>
    <x v="0"/>
    <x v="0"/>
    <s v="Cash In Bank - Hancock"/>
    <x v="5"/>
    <s v="BR000000038300003"/>
    <s v="KMG"/>
    <s v="OPR DEP 11.2020/November"/>
    <s v="OPR DEP 11.2020/Null/Interest"/>
    <n v="31.81"/>
    <m/>
    <n v="-31.81"/>
  </r>
  <r>
    <x v="0"/>
    <x v="0"/>
    <s v="Cash In Bank - Hancock"/>
    <x v="5"/>
    <s v="BR000000038300001"/>
    <s v="KMG"/>
    <s v="OPR DED 11.2020/Loan"/>
    <s v="OPR DED 11.2020/Null/Principal"/>
    <m/>
    <n v="968.11"/>
    <n v="968.11"/>
  </r>
  <r>
    <x v="0"/>
    <x v="0"/>
    <s v="Cash In Bank - Hancock"/>
    <x v="6"/>
    <s v="BR000000038400002"/>
    <s v="KMG"/>
    <s v="OPR DEP 12.20/Dec"/>
    <s v="OPR DEP 12.20/Null/Interest"/>
    <n v="17.45"/>
    <m/>
    <n v="-17.45"/>
  </r>
  <r>
    <x v="0"/>
    <x v="0"/>
    <s v="Cash In Bank - Hancock"/>
    <x v="6"/>
    <s v="BR000000038400001"/>
    <s v="KMG"/>
    <s v="OPR DED 12.20/December"/>
    <s v="OPR DED 12.20/Null/Principal"/>
    <m/>
    <n v="968.11"/>
    <n v="968.11"/>
  </r>
  <r>
    <x v="0"/>
    <x v="0"/>
    <s v="Cash In Bank - Hancock"/>
    <x v="7"/>
    <s v="BR000000038500002"/>
    <s v="LKM"/>
    <s v="HC.JAN21/Null"/>
    <s v="HC.JAN21/Null/Interest Earned"/>
    <n v="16.399999999999999"/>
    <m/>
    <n v="-16.399999999999999"/>
  </r>
  <r>
    <x v="0"/>
    <x v="0"/>
    <s v="Cash In Bank - Hancock"/>
    <x v="7"/>
    <s v="BR000000038500002"/>
    <s v="LKM"/>
    <s v="HC.JAN21/Null"/>
    <s v="HC.JAN21/Null/Principal Pmt"/>
    <m/>
    <n v="968.11"/>
    <n v="968.11"/>
  </r>
  <r>
    <x v="0"/>
    <x v="1"/>
    <s v="Cash in Bank - Ameris"/>
    <x v="8"/>
    <s v="AP000000321200005"/>
    <s v="LMF"/>
    <s v="BCBS/74551413/EFT7.1.20/7.1-8.1"/>
    <s v="BCBS/74551413/EFT7.1.20/7.1-8.1"/>
    <m/>
    <n v="6633.28"/>
    <n v="6633.28"/>
  </r>
  <r>
    <x v="0"/>
    <x v="1"/>
    <s v="Cash in Bank - Ameris"/>
    <x v="8"/>
    <s v="AP000000321400002"/>
    <s v="LMF"/>
    <s v="FRS/201830300084/EFT7.1.20B/JUN"/>
    <s v="FRS/201830300084/EFT7.1.20B/JUN"/>
    <m/>
    <n v="4546.33"/>
    <n v="4546.33"/>
  </r>
  <r>
    <x v="0"/>
    <x v="1"/>
    <s v="Cash in Bank - Ameris"/>
    <x v="9"/>
    <s v="AP000000321300001"/>
    <s v="LMF"/>
    <s v="SCHOOLFIN/14896"/>
    <s v="SCHOOLFIN/14896"/>
    <m/>
    <n v="1535.01"/>
    <n v="1535.01"/>
  </r>
  <r>
    <x v="0"/>
    <x v="1"/>
    <s v="Cash in Bank - Ameris"/>
    <x v="10"/>
    <s v="AP000000322900004"/>
    <s v="BNB"/>
    <s v="GULFPWR/7.5.20A/EFT7.5.20/ELECTRICITY"/>
    <s v="GULFPWR/7.5.20A/EFT7.5.20/ELECTRICITY"/>
    <m/>
    <n v="113.55"/>
    <n v="113.55"/>
  </r>
  <r>
    <x v="0"/>
    <x v="1"/>
    <s v="Cash in Bank - Ameris"/>
    <x v="10"/>
    <s v="AP000000322900005"/>
    <s v="BNB"/>
    <s v="GULFPWR/7.5.20B/EFT7.5.20A/ELECTRICITY"/>
    <s v="GULFPWR/7.5.20B/EFT7.5.20A/ELECTRICITY"/>
    <m/>
    <n v="288.79000000000002"/>
    <n v="288.79000000000002"/>
  </r>
  <r>
    <x v="0"/>
    <x v="1"/>
    <s v="Cash in Bank - Ameris"/>
    <x v="11"/>
    <s v="AP000000321800001"/>
    <s v="LMF"/>
    <s v="AMERICANEXPRESS/6.14.20/EFT7.9.20/7/9/2020"/>
    <s v="AMERICANEXPRESS/6.14.20/EFT7.9.20/7/9/2020"/>
    <m/>
    <n v="8747.1"/>
    <n v="8747.1"/>
  </r>
  <r>
    <x v="0"/>
    <x v="1"/>
    <s v="Cash in Bank - Ameris"/>
    <x v="12"/>
    <s v="AP000000321700001"/>
    <s v="LMF"/>
    <s v="WAGEWORKS/14897"/>
    <s v="WAGEWORKS/14897"/>
    <m/>
    <n v="485"/>
    <n v="485"/>
  </r>
  <r>
    <x v="0"/>
    <x v="1"/>
    <s v="Cash in Bank - Ameris"/>
    <x v="12"/>
    <s v="AP000000321700002"/>
    <s v="LMF"/>
    <s v="KIWANISCLUB/14898"/>
    <s v="KIWANISCLUB/14898"/>
    <m/>
    <n v="57"/>
    <n v="57"/>
  </r>
  <r>
    <x v="0"/>
    <x v="1"/>
    <s v="Cash in Bank - Ameris"/>
    <x v="12"/>
    <s v="AP000000322300001"/>
    <s v="LMF"/>
    <s v="HOLLISW/14899"/>
    <s v="HOLLISW/14899"/>
    <m/>
    <n v="3850"/>
    <n v="3850"/>
  </r>
  <r>
    <x v="0"/>
    <x v="1"/>
    <s v="Cash in Bank - Ameris"/>
    <x v="13"/>
    <s v="AP000000322900002"/>
    <s v="BNB"/>
    <s v="PAYROLL/869579/EFT7.15.20PR/PAYROLL"/>
    <s v="PAYROLL/869579/EFT7.15.20PR/PAYROLL"/>
    <n v="6148.32"/>
    <m/>
    <n v="-6148.32"/>
  </r>
  <r>
    <x v="0"/>
    <x v="1"/>
    <s v="Cash in Bank - Ameris"/>
    <x v="13"/>
    <s v="AP000000322000001"/>
    <s v="LMF"/>
    <s v="AIG/14900"/>
    <s v="AIG/14900"/>
    <m/>
    <n v="1240"/>
    <n v="1240"/>
  </r>
  <r>
    <x v="0"/>
    <x v="1"/>
    <s v="Cash in Bank - Ameris"/>
    <x v="13"/>
    <s v="AP000000322000002"/>
    <s v="LMF"/>
    <s v="SCHOOLFIN/14901"/>
    <s v="SCHOOLFIN/14901"/>
    <m/>
    <n v="1821.45"/>
    <n v="1821.45"/>
  </r>
  <r>
    <x v="0"/>
    <x v="1"/>
    <s v="Cash in Bank - Ameris"/>
    <x v="13"/>
    <s v="AP000000322900002"/>
    <s v="BNB"/>
    <s v="PAYROLL/869579/EFT7.15.20PR/PAYROLL"/>
    <s v="PAYROLL/869579/EFT7.15.20PR/PAYROLL"/>
    <m/>
    <n v="25708.48"/>
    <n v="25708.48"/>
  </r>
  <r>
    <x v="0"/>
    <x v="1"/>
    <s v="Cash in Bank - Ameris"/>
    <x v="14"/>
    <s v="AP000000322700001"/>
    <s v="LMF"/>
    <s v="COATNEYS/14902"/>
    <s v="COATNEYS/14902"/>
    <m/>
    <n v="5000"/>
    <n v="5000"/>
  </r>
  <r>
    <x v="0"/>
    <x v="1"/>
    <s v="Cash in Bank - Ameris"/>
    <x v="14"/>
    <s v="AP000000322800001"/>
    <s v="LMF"/>
    <s v="COFPC/14903"/>
    <s v="COFPC/14903"/>
    <m/>
    <n v="234.14"/>
    <n v="234.14"/>
  </r>
  <r>
    <x v="0"/>
    <x v="1"/>
    <s v="Cash in Bank - Ameris"/>
    <x v="0"/>
    <s v="AP000000322900003"/>
    <s v="BNB"/>
    <s v="PAYROLL/846024/EFT7.31.20/7.31.20"/>
    <s v="PAYROLL/846024/EFT7.31.20/7.31.20"/>
    <n v="5895.05"/>
    <m/>
    <n v="-5895.05"/>
  </r>
  <r>
    <x v="0"/>
    <x v="1"/>
    <s v="Cash in Bank - Ameris"/>
    <x v="0"/>
    <s v="BR000000037900002"/>
    <s v="LKM"/>
    <s v="AM.JUL20/Null"/>
    <s v="AM.JUL20/Null/FEFP"/>
    <n v="69653"/>
    <m/>
    <n v="-69653"/>
  </r>
  <r>
    <x v="0"/>
    <x v="1"/>
    <s v="Cash in Bank - Ameris"/>
    <x v="0"/>
    <s v="AP000000322900003"/>
    <s v="BNB"/>
    <s v="PAYROLL/846024/EFT7.31.20/7.31.20"/>
    <s v="PAYROLL/846024/EFT7.31.20/7.31.20"/>
    <m/>
    <n v="25307.68"/>
    <n v="25307.68"/>
  </r>
  <r>
    <x v="0"/>
    <x v="1"/>
    <s v="Cash in Bank - Ameris"/>
    <x v="15"/>
    <s v="AP000000325200001"/>
    <s v="LMF"/>
    <s v="BCBS/74601634/EFT8.3.20/8.1-9.1"/>
    <s v="BCBS/74601634/EFT8.3.20/8.1-9.1"/>
    <m/>
    <n v="7793.8"/>
    <n v="7793.8"/>
  </r>
  <r>
    <x v="0"/>
    <x v="1"/>
    <s v="Cash in Bank - Ameris"/>
    <x v="16"/>
    <s v="AP000000323900001"/>
    <s v="LMF"/>
    <s v="GULFPWR/8.5.20/EFT8.5.20/ELECTRICITY"/>
    <s v="GULFPWR/8.5.20/EFT8.5.20/ELECTRICITY"/>
    <m/>
    <n v="127.65"/>
    <n v="127.65"/>
  </r>
  <r>
    <x v="0"/>
    <x v="1"/>
    <s v="Cash in Bank - Ameris"/>
    <x v="16"/>
    <s v="AP000000323900002"/>
    <s v="LMF"/>
    <s v="GULFPWR/8.5.20B/EFT8.5.20B/ELECTRICITY"/>
    <s v="GULFPWR/8.5.20B/EFT8.5.20B/ELECTRICITY"/>
    <m/>
    <n v="296.85000000000002"/>
    <n v="296.85000000000002"/>
  </r>
  <r>
    <x v="0"/>
    <x v="1"/>
    <s v="Cash in Bank - Ameris"/>
    <x v="17"/>
    <s v="AP000000326300001"/>
    <s v="LMF"/>
    <s v="FRS/VC EFT8.7.20/VD 8.7.20"/>
    <s v="FRS/VC EFT8.7.20/VD 8.7.20"/>
    <n v="4037.79"/>
    <m/>
    <n v="-4037.79"/>
  </r>
  <r>
    <x v="0"/>
    <x v="1"/>
    <s v="Cash in Bank - Ameris"/>
    <x v="17"/>
    <s v="AP000000322900001"/>
    <s v="BNB"/>
    <s v="FRS/7.31.20/8.7.20/FRS"/>
    <s v="FRS/7.31.20/8.7.20/FRS"/>
    <m/>
    <n v="4037.79"/>
    <n v="4037.79"/>
  </r>
  <r>
    <x v="0"/>
    <x v="1"/>
    <s v="Cash in Bank - Ameris"/>
    <x v="17"/>
    <s v="AP000000324300001"/>
    <s v="LMF"/>
    <s v="FRS/JUL20/EFT8.7.20/JUL RETIREMENT"/>
    <s v="FRS/JUL20/EFT8.7.20/JUL RETIREMENT"/>
    <m/>
    <n v="4037.79"/>
    <n v="4037.79"/>
  </r>
  <r>
    <x v="0"/>
    <x v="1"/>
    <s v="Cash in Bank - Ameris"/>
    <x v="1"/>
    <s v="AP000000323000001"/>
    <s v="BNB"/>
    <s v="AIG/14904"/>
    <s v="AIG/14904"/>
    <m/>
    <n v="940"/>
    <n v="940"/>
  </r>
  <r>
    <x v="0"/>
    <x v="1"/>
    <s v="Cash in Bank - Ameris"/>
    <x v="1"/>
    <s v="AP000000323000002"/>
    <s v="BNB"/>
    <s v="BAYHAVEN/14905"/>
    <s v="BAYHAVEN/14905"/>
    <m/>
    <n v="240"/>
    <n v="240"/>
  </r>
  <r>
    <x v="0"/>
    <x v="1"/>
    <s v="Cash in Bank - Ameris"/>
    <x v="1"/>
    <s v="AP000000323000003"/>
    <s v="BNB"/>
    <s v="CLS/14906"/>
    <s v="CLS/14906"/>
    <m/>
    <n v="250000"/>
    <n v="250000"/>
  </r>
  <r>
    <x v="0"/>
    <x v="1"/>
    <s v="Cash in Bank - Ameris"/>
    <x v="1"/>
    <s v="AP000000323000004"/>
    <s v="BNB"/>
    <s v="MCCAULEY/14907"/>
    <s v="MCCAULEY/14907"/>
    <m/>
    <n v="160"/>
    <n v="160"/>
  </r>
  <r>
    <x v="0"/>
    <x v="1"/>
    <s v="Cash in Bank - Ameris"/>
    <x v="1"/>
    <s v="AP000000323000005"/>
    <s v="BNB"/>
    <s v="SCHOOLFIN/14908"/>
    <s v="SCHOOLFIN/14908"/>
    <m/>
    <n v="1789.59"/>
    <n v="1789.59"/>
  </r>
  <r>
    <x v="0"/>
    <x v="1"/>
    <s v="Cash in Bank - Ameris"/>
    <x v="1"/>
    <s v="AP000000323000006"/>
    <s v="BNB"/>
    <s v="DEATON/14909"/>
    <s v="DEATON/14909"/>
    <m/>
    <n v="2933.01"/>
    <n v="2933.01"/>
  </r>
  <r>
    <x v="0"/>
    <x v="1"/>
    <s v="Cash in Bank - Ameris"/>
    <x v="18"/>
    <s v="AP000000324200001"/>
    <s v="LMF"/>
    <s v="PAYROLL/851244/EFT8.14.20/PR 8.14.20"/>
    <s v="PAYROLL/851244/EFT8.14.20/PR 8.14.20"/>
    <n v="6493.4"/>
    <m/>
    <n v="-6493.4"/>
  </r>
  <r>
    <x v="0"/>
    <x v="1"/>
    <s v="Cash in Bank - Ameris"/>
    <x v="18"/>
    <s v="AP000000324200001"/>
    <s v="LMF"/>
    <s v="PAYROLL/851244/EFT8.14.20/PR 8.14.20"/>
    <s v="PAYROLL/851244/EFT8.14.20/PR 8.14.20"/>
    <m/>
    <n v="30590.84"/>
    <n v="30590.84"/>
  </r>
  <r>
    <x v="0"/>
    <x v="1"/>
    <s v="Cash in Bank - Ameris"/>
    <x v="19"/>
    <s v="AP000000323500001"/>
    <s v="LMF"/>
    <s v="BDS/14910"/>
    <s v="BDS/14910"/>
    <m/>
    <n v="101"/>
    <n v="101"/>
  </r>
  <r>
    <x v="0"/>
    <x v="1"/>
    <s v="Cash in Bank - Ameris"/>
    <x v="20"/>
    <s v="AP000000323500002"/>
    <s v="LMF"/>
    <s v="HERFF/14911"/>
    <s v="HERFF/14911"/>
    <m/>
    <n v="716.38"/>
    <n v="716.38"/>
  </r>
  <r>
    <x v="0"/>
    <x v="1"/>
    <s v="Cash in Bank - Ameris"/>
    <x v="21"/>
    <s v="AP000000324000001"/>
    <s v="LMF"/>
    <s v="AMERICANEXPRESS/EFT8.26.20"/>
    <s v="AMERICANEXPRESS/EFT8.26.20"/>
    <n v="20"/>
    <m/>
    <n v="-20"/>
  </r>
  <r>
    <x v="0"/>
    <x v="1"/>
    <s v="Cash in Bank - Ameris"/>
    <x v="21"/>
    <s v="AP000000323800001"/>
    <s v="LMF"/>
    <s v="SCHOOLFIN/14912"/>
    <s v="SCHOOLFIN/14912"/>
    <m/>
    <n v="1793.52"/>
    <n v="1793.52"/>
  </r>
  <r>
    <x v="0"/>
    <x v="1"/>
    <s v="Cash in Bank - Ameris"/>
    <x v="21"/>
    <s v="AP000000324000001"/>
    <s v="LMF"/>
    <s v="AMERICANEXPRESS/EFT8.26.20"/>
    <s v="AMERICANEXPRESS/EFT8.26.20"/>
    <m/>
    <n v="12314.45"/>
    <n v="12314.45"/>
  </r>
  <r>
    <x v="0"/>
    <x v="1"/>
    <s v="Cash in Bank - Ameris"/>
    <x v="2"/>
    <s v="AP000000325000001"/>
    <s v="LMF"/>
    <s v="PAYROLL/857685/PR8.31.20/PR 8.31.20"/>
    <s v="PAYROLL/857685/PR8.31.20/PR 8.31.20"/>
    <n v="6106.74"/>
    <m/>
    <n v="-6106.74"/>
  </r>
  <r>
    <x v="0"/>
    <x v="1"/>
    <s v="Cash in Bank - Ameris"/>
    <x v="2"/>
    <s v="BR000000038000001"/>
    <s v="KMG"/>
    <s v="AMERIS DEP 08.31.202/August"/>
    <s v="AMERIS DEP 08.31.202/Null/Restart"/>
    <n v="73803.740000000005"/>
    <m/>
    <n v="-73803.740000000005"/>
  </r>
  <r>
    <x v="0"/>
    <x v="1"/>
    <s v="Cash in Bank - Ameris"/>
    <x v="2"/>
    <s v="AP000000325000001"/>
    <s v="LMF"/>
    <s v="PAYROLL/857685/PR8.31.20/PR 8.31.20"/>
    <s v="PAYROLL/857685/PR8.31.20/PR 8.31.20"/>
    <m/>
    <n v="25479.200000000001"/>
    <n v="25479.200000000001"/>
  </r>
  <r>
    <x v="0"/>
    <x v="1"/>
    <s v="Cash in Bank - Ameris"/>
    <x v="22"/>
    <s v="AP000000324100001"/>
    <s v="LMF"/>
    <s v="RETAILFIRST/14913"/>
    <s v="RETAILFIRST/14913"/>
    <m/>
    <n v="1997.71"/>
    <n v="1997.71"/>
  </r>
  <r>
    <x v="0"/>
    <x v="1"/>
    <s v="Cash in Bank - Ameris"/>
    <x v="22"/>
    <s v="AP000000324100002"/>
    <s v="LMF"/>
    <s v="MINUTEMAN/14914"/>
    <s v="MINUTEMAN/14914"/>
    <m/>
    <n v="1400"/>
    <n v="1400"/>
  </r>
  <r>
    <x v="0"/>
    <x v="1"/>
    <s v="Cash in Bank - Ameris"/>
    <x v="22"/>
    <s v="AP000000325200002"/>
    <s v="LMF"/>
    <s v="BCBS/74652504/EFT9.1.20/9.1-10.1"/>
    <s v="BCBS/74652504/EFT9.1.20/9.1-10.1"/>
    <m/>
    <n v="7793.8"/>
    <n v="7793.8"/>
  </r>
  <r>
    <x v="0"/>
    <x v="1"/>
    <s v="Cash in Bank - Ameris"/>
    <x v="23"/>
    <s v="AP000000324700001"/>
    <s v="LMF"/>
    <s v="SCHOOLFIN/14915"/>
    <s v="SCHOOLFIN/14915"/>
    <m/>
    <n v="8.36"/>
    <n v="8.36"/>
  </r>
  <r>
    <x v="0"/>
    <x v="1"/>
    <s v="Cash in Bank - Ameris"/>
    <x v="24"/>
    <s v="AP000000325300001"/>
    <s v="LMF"/>
    <s v="AMERICANEXPRESS/8.14.20/CC9.3.20/9/3/2020"/>
    <s v="AMERICANEXPRESS/8.14.20/CC9.3.20/9/3/2020"/>
    <n v="66.739999999999995"/>
    <m/>
    <n v="-66.739999999999995"/>
  </r>
  <r>
    <x v="0"/>
    <x v="1"/>
    <s v="Cash in Bank - Ameris"/>
    <x v="24"/>
    <s v="AP000000324800001"/>
    <s v="LMF"/>
    <s v="WILLIAMSCOTSMAN/8073816/EFT9.3.20/RESTART GRANT"/>
    <s v="WILLIAMSCOTSMAN/8073816/EFT9.3.20/RESTART GRANT"/>
    <m/>
    <n v="23451.439999999999"/>
    <n v="23451.439999999999"/>
  </r>
  <r>
    <x v="0"/>
    <x v="1"/>
    <s v="Cash in Bank - Ameris"/>
    <x v="24"/>
    <s v="AP000000325300001"/>
    <s v="LMF"/>
    <s v="AMERICANEXPRESS/8.14.20/CC9.3.20/9/3/2020"/>
    <s v="AMERICANEXPRESS/8.14.20/CC9.3.20/9/3/2020"/>
    <m/>
    <n v="17391.560000000001"/>
    <n v="17391.560000000001"/>
  </r>
  <r>
    <x v="0"/>
    <x v="1"/>
    <s v="Cash in Bank - Ameris"/>
    <x v="24"/>
    <s v="AP000000327300001"/>
    <s v="LMF"/>
    <s v="GULFPWR/9.3.20/EFT9.3.20C/ELECTRICITY"/>
    <s v="GULFPWR/9.3.20/EFT9.3.20C/ELECTRICITY"/>
    <m/>
    <n v="171.31"/>
    <n v="171.31"/>
  </r>
  <r>
    <x v="0"/>
    <x v="1"/>
    <s v="Cash in Bank - Ameris"/>
    <x v="24"/>
    <s v="AP000000327300002"/>
    <s v="LMF"/>
    <s v="GULFPWR/9.3.20B/EFT9.3.20D/ELECTRICITY"/>
    <s v="GULFPWR/9.3.20B/EFT9.3.20D/ELECTRICITY"/>
    <m/>
    <n v="356.17"/>
    <n v="356.17"/>
  </r>
  <r>
    <x v="0"/>
    <x v="1"/>
    <s v="Cash in Bank - Ameris"/>
    <x v="25"/>
    <s v="AP000000324900001"/>
    <s v="LMF"/>
    <s v="AIG/14916"/>
    <s v="AIG/14916"/>
    <m/>
    <n v="940"/>
    <n v="940"/>
  </r>
  <r>
    <x v="0"/>
    <x v="1"/>
    <s v="Cash in Bank - Ameris"/>
    <x v="25"/>
    <s v="AP000000326200001"/>
    <s v="LMF"/>
    <s v="FRS/AUG20/EFT9.4.20/AUG RETIREMENT"/>
    <s v="FRS/AUG20/EFT9.4.20/AUG RETIREMENT"/>
    <m/>
    <n v="4364.32"/>
    <n v="4364.32"/>
  </r>
  <r>
    <x v="0"/>
    <x v="1"/>
    <s v="Cash in Bank - Ameris"/>
    <x v="26"/>
    <s v="AP000000324900002"/>
    <s v="LMF"/>
    <s v="APEX/14917"/>
    <s v="APEX/14917"/>
    <m/>
    <n v="3714.88"/>
    <n v="3714.88"/>
  </r>
  <r>
    <x v="0"/>
    <x v="1"/>
    <s v="Cash in Bank - Ameris"/>
    <x v="27"/>
    <s v="AP000000324900003"/>
    <s v="LMF"/>
    <s v="SFSPREPAIDVISA/14918"/>
    <s v="SFSPREPAIDVISA/14918"/>
    <m/>
    <n v="954.36"/>
    <n v="954.36"/>
  </r>
  <r>
    <x v="0"/>
    <x v="1"/>
    <s v="Cash in Bank - Ameris"/>
    <x v="27"/>
    <s v="AP000000324900004"/>
    <s v="LMF"/>
    <s v="GRABNERK/14919"/>
    <s v="GRABNERK/14919"/>
    <m/>
    <n v="65"/>
    <n v="65"/>
  </r>
  <r>
    <x v="0"/>
    <x v="1"/>
    <s v="Cash in Bank - Ameris"/>
    <x v="27"/>
    <s v="AP000000324900005"/>
    <s v="LMF"/>
    <s v="ZEBROSKIM/14920"/>
    <s v="ZEBROSKIM/14920"/>
    <m/>
    <n v="65"/>
    <n v="65"/>
  </r>
  <r>
    <x v="0"/>
    <x v="1"/>
    <s v="Cash in Bank - Ameris"/>
    <x v="27"/>
    <s v="AP000000324900006"/>
    <s v="LMF"/>
    <s v="BOSTON/14921"/>
    <s v="BOSTON/14921"/>
    <m/>
    <n v="65"/>
    <n v="65"/>
  </r>
  <r>
    <x v="0"/>
    <x v="1"/>
    <s v="Cash in Bank - Ameris"/>
    <x v="27"/>
    <s v="AP000000324900007"/>
    <s v="LMF"/>
    <s v="FOWLER/14922"/>
    <s v="FOWLER/14922"/>
    <m/>
    <n v="120"/>
    <n v="120"/>
  </r>
  <r>
    <x v="0"/>
    <x v="1"/>
    <s v="Cash in Bank - Ameris"/>
    <x v="27"/>
    <s v="AP000000324900008"/>
    <s v="LMF"/>
    <s v="HARRINGTON/14923"/>
    <s v="HARRINGTON/14923"/>
    <m/>
    <n v="65"/>
    <n v="65"/>
  </r>
  <r>
    <x v="0"/>
    <x v="1"/>
    <s v="Cash in Bank - Ameris"/>
    <x v="27"/>
    <s v="AP000000324900009"/>
    <s v="LMF"/>
    <s v="MILLERJ/14924"/>
    <s v="MILLERJ/14924"/>
    <m/>
    <n v="65"/>
    <n v="65"/>
  </r>
  <r>
    <x v="0"/>
    <x v="1"/>
    <s v="Cash in Bank - Ameris"/>
    <x v="27"/>
    <s v="AP000000324900010"/>
    <s v="LMF"/>
    <s v="PARRISH/14925"/>
    <s v="PARRISH/14925"/>
    <m/>
    <n v="65"/>
    <n v="65"/>
  </r>
  <r>
    <x v="0"/>
    <x v="1"/>
    <s v="Cash in Bank - Ameris"/>
    <x v="27"/>
    <s v="AP000000324900011"/>
    <s v="LMF"/>
    <s v="REMICK/14926"/>
    <s v="REMICK/14926"/>
    <m/>
    <n v="65"/>
    <n v="65"/>
  </r>
  <r>
    <x v="0"/>
    <x v="1"/>
    <s v="Cash in Bank - Ameris"/>
    <x v="27"/>
    <s v="AP000000324900012"/>
    <s v="LMF"/>
    <s v="WARDA/14927"/>
    <s v="WARDA/14927"/>
    <m/>
    <n v="65"/>
    <n v="65"/>
  </r>
  <r>
    <x v="0"/>
    <x v="1"/>
    <s v="Cash in Bank - Ameris"/>
    <x v="27"/>
    <s v="AP000000324900013"/>
    <s v="LMF"/>
    <s v="ARTEAGA/14928"/>
    <s v="ARTEAGA/14928"/>
    <m/>
    <n v="65"/>
    <n v="65"/>
  </r>
  <r>
    <x v="0"/>
    <x v="1"/>
    <s v="Cash in Bank - Ameris"/>
    <x v="27"/>
    <s v="AP000000324900014"/>
    <s v="LMF"/>
    <s v="KELLETT/14929"/>
    <s v="KELLETT/14929"/>
    <m/>
    <n v="65"/>
    <n v="65"/>
  </r>
  <r>
    <x v="0"/>
    <x v="1"/>
    <s v="Cash in Bank - Ameris"/>
    <x v="27"/>
    <s v="AP000000324900015"/>
    <s v="LMF"/>
    <s v="WOZNICK/14930"/>
    <s v="WOZNICK/14930"/>
    <m/>
    <n v="65"/>
    <n v="65"/>
  </r>
  <r>
    <x v="0"/>
    <x v="1"/>
    <s v="Cash in Bank - Ameris"/>
    <x v="27"/>
    <s v="AP000000324900016"/>
    <s v="LMF"/>
    <s v="ZEBROSKIMATT/14931"/>
    <s v="ZEBROSKIMATT/14931"/>
    <m/>
    <n v="65"/>
    <n v="65"/>
  </r>
  <r>
    <x v="0"/>
    <x v="1"/>
    <s v="Cash in Bank - Ameris"/>
    <x v="27"/>
    <s v="AP000000324900017"/>
    <s v="LMF"/>
    <s v="REDMONDS/14932"/>
    <s v="REDMONDS/14932"/>
    <m/>
    <n v="2500"/>
    <n v="2500"/>
  </r>
  <r>
    <x v="0"/>
    <x v="1"/>
    <s v="Cash in Bank - Ameris"/>
    <x v="28"/>
    <s v="AP000000325900001"/>
    <s v="LMF"/>
    <s v="MCCAULEY/14933"/>
    <s v="MCCAULEY/14933"/>
    <m/>
    <n v="123.19"/>
    <n v="123.19"/>
  </r>
  <r>
    <x v="0"/>
    <x v="1"/>
    <s v="Cash in Bank - Ameris"/>
    <x v="29"/>
    <s v="AP000000326100002"/>
    <s v="LMF"/>
    <s v="MCCAULEY/14935"/>
    <s v="MCCAULEY/14935"/>
    <n v="247.63"/>
    <m/>
    <n v="-247.63"/>
  </r>
  <r>
    <x v="0"/>
    <x v="1"/>
    <s v="Cash in Bank - Ameris"/>
    <x v="29"/>
    <s v="AP000000327300003"/>
    <s v="LMF"/>
    <s v="PAYROLL/864369/PR9.15.20/PR 9.15.20"/>
    <s v="PAYROLL/864369/PR9.15.20/PR 9.15.20"/>
    <n v="6033.89"/>
    <m/>
    <n v="-6033.89"/>
  </r>
  <r>
    <x v="0"/>
    <x v="1"/>
    <s v="Cash in Bank - Ameris"/>
    <x v="29"/>
    <s v="AP000000326100001"/>
    <s v="LMF"/>
    <s v="MINUTEMAN/14934"/>
    <s v="MINUTEMAN/14934"/>
    <m/>
    <n v="1800"/>
    <n v="1800"/>
  </r>
  <r>
    <x v="0"/>
    <x v="1"/>
    <s v="Cash in Bank - Ameris"/>
    <x v="29"/>
    <s v="AP000000326100002"/>
    <s v="LMF"/>
    <s v="MCCAULEY/14935"/>
    <s v="MCCAULEY/14935"/>
    <m/>
    <n v="1835.8"/>
    <n v="1835.8"/>
  </r>
  <r>
    <x v="0"/>
    <x v="1"/>
    <s v="Cash in Bank - Ameris"/>
    <x v="29"/>
    <s v="AP000000327300003"/>
    <s v="LMF"/>
    <s v="PAYROLL/864369/PR9.15.20/PR 9.15.20"/>
    <s v="PAYROLL/864369/PR9.15.20/PR 9.15.20"/>
    <m/>
    <n v="24044.95"/>
    <n v="24044.95"/>
  </r>
  <r>
    <x v="0"/>
    <x v="1"/>
    <s v="Cash in Bank - Ameris"/>
    <x v="30"/>
    <s v="AP000000326500001"/>
    <s v="LMF"/>
    <s v="KUCHTA/14936"/>
    <s v="KUCHTA/14936"/>
    <m/>
    <n v="730"/>
    <n v="730"/>
  </r>
  <r>
    <x v="0"/>
    <x v="1"/>
    <s v="Cash in Bank - Ameris"/>
    <x v="30"/>
    <s v="AP000000326500002"/>
    <s v="LMF"/>
    <s v="ACENTRIA/14937"/>
    <s v="ACENTRIA/14937"/>
    <m/>
    <n v="4145.3999999999996"/>
    <n v="4145.3999999999996"/>
  </r>
  <r>
    <x v="0"/>
    <x v="1"/>
    <s v="Cash in Bank - Ameris"/>
    <x v="30"/>
    <s v="AP000000326500003"/>
    <s v="LMF"/>
    <s v="HERFF/14938"/>
    <s v="HERFF/14938"/>
    <m/>
    <n v="766.53"/>
    <n v="766.53"/>
  </r>
  <r>
    <x v="0"/>
    <x v="1"/>
    <s v="Cash in Bank - Ameris"/>
    <x v="30"/>
    <s v="AP000000326500004"/>
    <s v="LMF"/>
    <s v="MCCAULEY/14939"/>
    <s v="MCCAULEY/14939"/>
    <m/>
    <n v="75"/>
    <n v="75"/>
  </r>
  <r>
    <x v="0"/>
    <x v="1"/>
    <s v="Cash in Bank - Ameris"/>
    <x v="31"/>
    <s v="AP000000326800001"/>
    <s v="LMF"/>
    <s v="GRABNERK/14940"/>
    <s v="GRABNERK/14940"/>
    <m/>
    <n v="295.5"/>
    <n v="295.5"/>
  </r>
  <r>
    <x v="0"/>
    <x v="1"/>
    <s v="Cash in Bank - Ameris"/>
    <x v="31"/>
    <s v="AP000000326800002"/>
    <s v="LMF"/>
    <s v="MCCAULEY/14941"/>
    <s v="MCCAULEY/14941"/>
    <m/>
    <n v="295.5"/>
    <n v="295.5"/>
  </r>
  <r>
    <x v="0"/>
    <x v="1"/>
    <s v="Cash in Bank - Ameris"/>
    <x v="31"/>
    <s v="AP000000326800003"/>
    <s v="LMF"/>
    <s v="ANASTASIO/14942"/>
    <s v="ANASTASIO/14942"/>
    <m/>
    <n v="147.75"/>
    <n v="147.75"/>
  </r>
  <r>
    <x v="0"/>
    <x v="1"/>
    <s v="Cash in Bank - Ameris"/>
    <x v="31"/>
    <s v="AP000000326800004"/>
    <s v="LMF"/>
    <s v="ZEBROSKIM/14943"/>
    <s v="ZEBROSKIM/14943"/>
    <m/>
    <n v="147.75"/>
    <n v="147.75"/>
  </r>
  <r>
    <x v="0"/>
    <x v="1"/>
    <s v="Cash in Bank - Ameris"/>
    <x v="32"/>
    <s v="AP000000327000001"/>
    <s v="LMF"/>
    <s v="SFSPREPAIDVISA/14944"/>
    <s v="SFSPREPAIDVISA/14944"/>
    <m/>
    <n v="707.64"/>
    <n v="707.64"/>
  </r>
  <r>
    <x v="0"/>
    <x v="1"/>
    <s v="Cash in Bank - Ameris"/>
    <x v="32"/>
    <s v="AP000000327000002"/>
    <s v="LMF"/>
    <s v="MINUTEMAN/14945"/>
    <s v="MINUTEMAN/14945"/>
    <m/>
    <n v="1200"/>
    <n v="1200"/>
  </r>
  <r>
    <x v="0"/>
    <x v="1"/>
    <s v="Cash in Bank - Ameris"/>
    <x v="32"/>
    <s v="AP000000327000003"/>
    <s v="LMF"/>
    <s v="KUCHTA/14946"/>
    <s v="KUCHTA/14946"/>
    <m/>
    <n v="730"/>
    <n v="730"/>
  </r>
  <r>
    <x v="0"/>
    <x v="1"/>
    <s v="Cash in Bank - Ameris"/>
    <x v="3"/>
    <s v="AP000000327300004"/>
    <s v="LMF"/>
    <s v="PAYROLL/870327/PR9.30.20/PR 9.30.20"/>
    <s v="PAYROLL/870327/PR9.30.20/PR 9.30.20"/>
    <n v="6028.33"/>
    <m/>
    <n v="-6028.33"/>
  </r>
  <r>
    <x v="0"/>
    <x v="1"/>
    <s v="Cash in Bank - Ameris"/>
    <x v="3"/>
    <s v="BR000000038100002"/>
    <s v="LKM"/>
    <s v="AM.SEP20/Null"/>
    <s v="AM.SEP20/Null/VR Grant"/>
    <n v="110810.36"/>
    <m/>
    <n v="-110810.36"/>
  </r>
  <r>
    <x v="0"/>
    <x v="1"/>
    <s v="Cash in Bank - Ameris"/>
    <x v="3"/>
    <s v="AP000000327300004"/>
    <s v="LMF"/>
    <s v="PAYROLL/870327/PR9.30.20/PR 9.30.20"/>
    <s v="PAYROLL/870327/PR9.30.20/PR 9.30.20"/>
    <m/>
    <n v="24291.67"/>
    <n v="24291.67"/>
  </r>
  <r>
    <x v="0"/>
    <x v="1"/>
    <s v="Cash in Bank - Ameris"/>
    <x v="33"/>
    <s v="AP000000328800001"/>
    <s v="LMF"/>
    <s v="MCCAULEY/VC 14889"/>
    <s v="MCCAULEY/VC 14889"/>
    <n v="1801.32"/>
    <m/>
    <n v="-1801.32"/>
  </r>
  <r>
    <x v="0"/>
    <x v="1"/>
    <s v="Cash in Bank - Ameris"/>
    <x v="33"/>
    <s v="AP000000327200001"/>
    <s v="LMF"/>
    <s v="WILLIAMSCOTSMAN/14947"/>
    <s v="WILLIAMSCOTSMAN/14947"/>
    <m/>
    <n v="1616.83"/>
    <n v="1616.83"/>
  </r>
  <r>
    <x v="0"/>
    <x v="1"/>
    <s v="Cash in Bank - Ameris"/>
    <x v="33"/>
    <s v="AP000000327200002"/>
    <s v="LMF"/>
    <s v="SCHOOLFIN/14948"/>
    <s v="SCHOOLFIN/14948"/>
    <m/>
    <n v="55.44"/>
    <n v="55.44"/>
  </r>
  <r>
    <x v="0"/>
    <x v="1"/>
    <s v="Cash in Bank - Ameris"/>
    <x v="33"/>
    <s v="AP000000327200003"/>
    <s v="LMF"/>
    <s v="SCHOOLFIN/14949"/>
    <s v="SCHOOLFIN/14949"/>
    <m/>
    <n v="1658.49"/>
    <n v="1658.49"/>
  </r>
  <r>
    <x v="0"/>
    <x v="1"/>
    <s v="Cash in Bank - Ameris"/>
    <x v="33"/>
    <s v="AP000000327200004"/>
    <s v="LMF"/>
    <s v="AIG/14950"/>
    <s v="AIG/14950"/>
    <m/>
    <n v="940"/>
    <n v="940"/>
  </r>
  <r>
    <x v="0"/>
    <x v="1"/>
    <s v="Cash in Bank - Ameris"/>
    <x v="33"/>
    <s v="AP000000331800001"/>
    <s v="LMF"/>
    <s v="BCBS/10.1.20/EFT10.1.20/10.1-11.1"/>
    <s v="BCBS/10.1.20/EFT10.1.20/10.1-11.1"/>
    <m/>
    <n v="7793.8"/>
    <n v="7793.8"/>
  </r>
  <r>
    <x v="0"/>
    <x v="1"/>
    <s v="Cash in Bank - Ameris"/>
    <x v="34"/>
    <s v="AP000000327600001"/>
    <s v="LMF"/>
    <s v="SCHOOLFIN/14951"/>
    <s v="SCHOOLFIN/14951"/>
    <m/>
    <n v="1791.57"/>
    <n v="1791.57"/>
  </r>
  <r>
    <x v="0"/>
    <x v="1"/>
    <s v="Cash in Bank - Ameris"/>
    <x v="35"/>
    <s v="AP000000327800001"/>
    <s v="LMF"/>
    <s v="BOSTON/14952"/>
    <s v="BOSTON/14952"/>
    <m/>
    <n v="65"/>
    <n v="65"/>
  </r>
  <r>
    <x v="0"/>
    <x v="1"/>
    <s v="Cash in Bank - Ameris"/>
    <x v="35"/>
    <s v="AP000000327800002"/>
    <s v="LMF"/>
    <s v="FOWLER/14953"/>
    <s v="FOWLER/14953"/>
    <m/>
    <n v="65"/>
    <n v="65"/>
  </r>
  <r>
    <x v="0"/>
    <x v="1"/>
    <s v="Cash in Bank - Ameris"/>
    <x v="35"/>
    <s v="AP000000327800003"/>
    <s v="LMF"/>
    <s v="HAY/14954"/>
    <s v="HAY/14954"/>
    <m/>
    <n v="65"/>
    <n v="65"/>
  </r>
  <r>
    <x v="0"/>
    <x v="1"/>
    <s v="Cash in Bank - Ameris"/>
    <x v="35"/>
    <s v="AP000000327800004"/>
    <s v="LMF"/>
    <s v="REMICK/14955"/>
    <s v="REMICK/14955"/>
    <m/>
    <n v="65"/>
    <n v="65"/>
  </r>
  <r>
    <x v="0"/>
    <x v="1"/>
    <s v="Cash in Bank - Ameris"/>
    <x v="35"/>
    <s v="AP000000327800005"/>
    <s v="LMF"/>
    <s v="WARDA/14956"/>
    <s v="WARDA/14956"/>
    <m/>
    <n v="65"/>
    <n v="65"/>
  </r>
  <r>
    <x v="0"/>
    <x v="1"/>
    <s v="Cash in Bank - Ameris"/>
    <x v="35"/>
    <s v="AP000000327800006"/>
    <s v="LMF"/>
    <s v="WOZNICK/14957"/>
    <s v="WOZNICK/14957"/>
    <m/>
    <n v="65"/>
    <n v="65"/>
  </r>
  <r>
    <x v="0"/>
    <x v="1"/>
    <s v="Cash in Bank - Ameris"/>
    <x v="35"/>
    <s v="AP000000327800007"/>
    <s v="LMF"/>
    <s v="MCCAULEY/14958"/>
    <s v="MCCAULEY/14958"/>
    <m/>
    <n v="400"/>
    <n v="400"/>
  </r>
  <r>
    <x v="0"/>
    <x v="1"/>
    <s v="Cash in Bank - Ameris"/>
    <x v="35"/>
    <s v="AP000000327800008"/>
    <s v="LMF"/>
    <s v="PARKERH/14959"/>
    <s v="PARKERH/14959"/>
    <m/>
    <n v="4000"/>
    <n v="4000"/>
  </r>
  <r>
    <x v="0"/>
    <x v="1"/>
    <s v="Cash in Bank - Ameris"/>
    <x v="36"/>
    <s v="AP000000328100001"/>
    <s v="LMF"/>
    <s v="SCHOOLFIN/14960"/>
    <s v="SCHOOLFIN/14960"/>
    <m/>
    <n v="1468.04"/>
    <n v="1468.04"/>
  </r>
  <r>
    <x v="0"/>
    <x v="1"/>
    <s v="Cash in Bank - Ameris"/>
    <x v="36"/>
    <s v="AP000000328100002"/>
    <s v="LMF"/>
    <s v="TRUSTMARK/14961"/>
    <s v="TRUSTMARK/14961"/>
    <m/>
    <n v="890"/>
    <n v="890"/>
  </r>
  <r>
    <x v="0"/>
    <x v="1"/>
    <s v="Cash in Bank - Ameris"/>
    <x v="36"/>
    <s v="AP000000330200001"/>
    <s v="LMF"/>
    <s v="GULFPWR/10.6.20/EFT10.6.20"/>
    <s v="GULFPWR/10.6.20/EFT10.6.20"/>
    <m/>
    <n v="200.52"/>
    <n v="200.52"/>
  </r>
  <r>
    <x v="0"/>
    <x v="1"/>
    <s v="Cash in Bank - Ameris"/>
    <x v="36"/>
    <s v="AP000000330200002"/>
    <s v="LMF"/>
    <s v="GULFPWR/10.6.20B/EFT10.6.20B"/>
    <s v="GULFPWR/10.6.20B/EFT10.6.20B"/>
    <m/>
    <n v="410.74"/>
    <n v="410.74"/>
  </r>
  <r>
    <x v="0"/>
    <x v="1"/>
    <s v="Cash in Bank - Ameris"/>
    <x v="37"/>
    <s v="AP000000328300001"/>
    <s v="LMF"/>
    <s v="MCCAULEY/14962"/>
    <s v="MCCAULEY/14962"/>
    <m/>
    <n v="130"/>
    <n v="130"/>
  </r>
  <r>
    <x v="0"/>
    <x v="1"/>
    <s v="Cash in Bank - Ameris"/>
    <x v="37"/>
    <s v="AP000000328300002"/>
    <s v="LMF"/>
    <s v="DEATON/14963"/>
    <s v="DEATON/14963"/>
    <m/>
    <n v="384"/>
    <n v="384"/>
  </r>
  <r>
    <x v="0"/>
    <x v="1"/>
    <s v="Cash in Bank - Ameris"/>
    <x v="37"/>
    <s v="AP000000328400001"/>
    <s v="LMF"/>
    <s v="FRS/SEP20/EFT10.7.20/SEP RETIREMENT"/>
    <s v="FRS/SEP20/EFT10.7.20/SEP RETIREMENT"/>
    <m/>
    <n v="3828.05"/>
    <n v="3828.05"/>
  </r>
  <r>
    <x v="0"/>
    <x v="1"/>
    <s v="Cash in Bank - Ameris"/>
    <x v="38"/>
    <s v="AP000000330100001"/>
    <s v="LMF"/>
    <s v="AMERICANEXPRESS/9.14.20/EFT10.8.20"/>
    <s v="AMERICANEXPRESS/9.14.20/EFT10.8.20"/>
    <n v="20"/>
    <m/>
    <n v="-20"/>
  </r>
  <r>
    <x v="0"/>
    <x v="1"/>
    <s v="Cash in Bank - Ameris"/>
    <x v="38"/>
    <s v="AP000000330100001"/>
    <s v="LMF"/>
    <s v="AMERICANEXPRESS/9.14.20/EFT10.8.20"/>
    <s v="AMERICANEXPRESS/9.14.20/EFT10.8.20"/>
    <m/>
    <n v="34302.21"/>
    <n v="34302.21"/>
  </r>
  <r>
    <x v="0"/>
    <x v="1"/>
    <s v="Cash in Bank - Ameris"/>
    <x v="39"/>
    <s v="AP000000329000001"/>
    <s v="LMF"/>
    <s v="KIWANISCLUB/14964"/>
    <s v="KIWANISCLUB/14964"/>
    <m/>
    <n v="57"/>
    <n v="57"/>
  </r>
  <r>
    <x v="0"/>
    <x v="1"/>
    <s v="Cash in Bank - Ameris"/>
    <x v="40"/>
    <s v="AP000000330600001"/>
    <s v="LMF"/>
    <s v="PAYROLL/876446/PR10.15.20/PR 10.15.20"/>
    <s v="PAYROLL/876446/PR10.15.20/PR 10.15.20"/>
    <n v="6031.77"/>
    <m/>
    <n v="-6031.77"/>
  </r>
  <r>
    <x v="0"/>
    <x v="1"/>
    <s v="Cash in Bank - Ameris"/>
    <x v="40"/>
    <s v="AP000000330600001"/>
    <s v="LMF"/>
    <s v="PAYROLL/876446/PR10.15.20/PR 10.15.20"/>
    <s v="PAYROLL/876446/PR10.15.20/PR 10.15.20"/>
    <m/>
    <n v="24453.49"/>
    <n v="24453.49"/>
  </r>
  <r>
    <x v="0"/>
    <x v="1"/>
    <s v="Cash in Bank - Ameris"/>
    <x v="41"/>
    <s v="AP000000329200001"/>
    <s v="LMF"/>
    <s v="BAYHIGHSCHOOL/14965"/>
    <s v="BAYHIGHSCHOOL/14965"/>
    <m/>
    <n v="950"/>
    <n v="950"/>
  </r>
  <r>
    <x v="0"/>
    <x v="1"/>
    <s v="Cash in Bank - Ameris"/>
    <x v="41"/>
    <s v="AP000000329200002"/>
    <s v="LMF"/>
    <s v="SCHOOLFIN/14966"/>
    <s v="SCHOOLFIN/14966"/>
    <m/>
    <n v="1791.63"/>
    <n v="1791.63"/>
  </r>
  <r>
    <x v="0"/>
    <x v="1"/>
    <s v="Cash in Bank - Ameris"/>
    <x v="42"/>
    <s v="AP000000329400001"/>
    <s v="LMF"/>
    <s v="GFWCWOMANS/14967"/>
    <s v="GFWCWOMANS/14967"/>
    <m/>
    <n v="2700"/>
    <n v="2700"/>
  </r>
  <r>
    <x v="0"/>
    <x v="1"/>
    <s v="Cash in Bank - Ameris"/>
    <x v="42"/>
    <s v="AP000000329400002"/>
    <s v="LMF"/>
    <s v="BAYTOWN/14968"/>
    <s v="BAYTOWN/14968"/>
    <m/>
    <n v="750"/>
    <n v="750"/>
  </r>
  <r>
    <x v="0"/>
    <x v="1"/>
    <s v="Cash in Bank - Ameris"/>
    <x v="42"/>
    <s v="AP000000329400003"/>
    <s v="LMF"/>
    <s v="KINGWALKER/14969"/>
    <s v="KINGWALKER/14969"/>
    <m/>
    <n v="7500"/>
    <n v="7500"/>
  </r>
  <r>
    <x v="0"/>
    <x v="1"/>
    <s v="Cash in Bank - Ameris"/>
    <x v="43"/>
    <s v="AP000000329600001"/>
    <s v="LMF"/>
    <s v="MINUTEMAN/14970"/>
    <s v="MINUTEMAN/14970"/>
    <m/>
    <n v="2030"/>
    <n v="2030"/>
  </r>
  <r>
    <x v="0"/>
    <x v="1"/>
    <s v="Cash in Bank - Ameris"/>
    <x v="44"/>
    <s v="AP000000329900001"/>
    <s v="LMF"/>
    <s v="CITY ARTS/14971"/>
    <s v="CITY ARTS/14971"/>
    <m/>
    <n v="2470"/>
    <n v="2470"/>
  </r>
  <r>
    <x v="0"/>
    <x v="1"/>
    <s v="Cash in Bank - Ameris"/>
    <x v="44"/>
    <s v="AP000000329900002"/>
    <s v="LMF"/>
    <s v="WILLIAMSCOTSMAN/14972"/>
    <s v="WILLIAMSCOTSMAN/14972"/>
    <m/>
    <n v="1511.05"/>
    <n v="1511.05"/>
  </r>
  <r>
    <x v="0"/>
    <x v="1"/>
    <s v="Cash in Bank - Ameris"/>
    <x v="45"/>
    <s v="AP000000330000001"/>
    <s v="LMF"/>
    <s v="BOSTON/14973"/>
    <s v="BOSTON/14973"/>
    <m/>
    <n v="65"/>
    <n v="65"/>
  </r>
  <r>
    <x v="0"/>
    <x v="1"/>
    <s v="Cash in Bank - Ameris"/>
    <x v="45"/>
    <s v="AP000000330000002"/>
    <s v="LMF"/>
    <s v="DAVIDSONK/14974"/>
    <s v="DAVIDSONK/14974"/>
    <m/>
    <n v="65"/>
    <n v="65"/>
  </r>
  <r>
    <x v="0"/>
    <x v="1"/>
    <s v="Cash in Bank - Ameris"/>
    <x v="45"/>
    <s v="AP000000330000003"/>
    <s v="LMF"/>
    <s v="HAY/14975"/>
    <s v="HAY/14975"/>
    <m/>
    <n v="65"/>
    <n v="65"/>
  </r>
  <r>
    <x v="0"/>
    <x v="1"/>
    <s v="Cash in Bank - Ameris"/>
    <x v="45"/>
    <s v="AP000000330000004"/>
    <s v="LMF"/>
    <s v="PARRISH/14976"/>
    <s v="PARRISH/14976"/>
    <m/>
    <n v="65"/>
    <n v="65"/>
  </r>
  <r>
    <x v="0"/>
    <x v="1"/>
    <s v="Cash in Bank - Ameris"/>
    <x v="45"/>
    <s v="AP000000330000005"/>
    <s v="LMF"/>
    <s v="REMICK/14977"/>
    <s v="REMICK/14977"/>
    <m/>
    <n v="65"/>
    <n v="65"/>
  </r>
  <r>
    <x v="0"/>
    <x v="1"/>
    <s v="Cash in Bank - Ameris"/>
    <x v="45"/>
    <s v="AP000000330000006"/>
    <s v="LMF"/>
    <s v="WARDA/14978"/>
    <s v="WARDA/14978"/>
    <m/>
    <n v="65"/>
    <n v="65"/>
  </r>
  <r>
    <x v="0"/>
    <x v="1"/>
    <s v="Cash in Bank - Ameris"/>
    <x v="45"/>
    <s v="AP000000330000007"/>
    <s v="LMF"/>
    <s v="WOZNICK/14979"/>
    <s v="WOZNICK/14979"/>
    <m/>
    <n v="65"/>
    <n v="65"/>
  </r>
  <r>
    <x v="0"/>
    <x v="1"/>
    <s v="Cash in Bank - Ameris"/>
    <x v="45"/>
    <s v="AP000000330000008"/>
    <s v="LMF"/>
    <s v="KUCHTA/14980"/>
    <s v="KUCHTA/14980"/>
    <m/>
    <n v="730"/>
    <n v="730"/>
  </r>
  <r>
    <x v="0"/>
    <x v="1"/>
    <s v="Cash in Bank - Ameris"/>
    <x v="46"/>
    <s v="AP000000330700001"/>
    <s v="LMF"/>
    <s v="PAYROLL/882658/PR10.30.20/PR 10.30.20"/>
    <s v="PAYROLL/882658/PR10.30.20/PR 10.30.20"/>
    <n v="6052.36"/>
    <m/>
    <n v="-6052.36"/>
  </r>
  <r>
    <x v="0"/>
    <x v="1"/>
    <s v="Cash in Bank - Ameris"/>
    <x v="46"/>
    <s v="AP000000330400001"/>
    <s v="LMF"/>
    <s v="BOSTON/14981"/>
    <s v="BOSTON/14981"/>
    <m/>
    <n v="65"/>
    <n v="65"/>
  </r>
  <r>
    <x v="0"/>
    <x v="1"/>
    <s v="Cash in Bank - Ameris"/>
    <x v="46"/>
    <s v="AP000000330400002"/>
    <s v="LMF"/>
    <s v="HAY/14982"/>
    <s v="HAY/14982"/>
    <m/>
    <n v="65"/>
    <n v="65"/>
  </r>
  <r>
    <x v="0"/>
    <x v="1"/>
    <s v="Cash in Bank - Ameris"/>
    <x v="46"/>
    <s v="AP000000330400003"/>
    <s v="LMF"/>
    <s v="KELLETT/14983"/>
    <s v="KELLETT/14983"/>
    <m/>
    <n v="65"/>
    <n v="65"/>
  </r>
  <r>
    <x v="0"/>
    <x v="1"/>
    <s v="Cash in Bank - Ameris"/>
    <x v="46"/>
    <s v="AP000000330400004"/>
    <s v="LMF"/>
    <s v="PARRISH/14984"/>
    <s v="PARRISH/14984"/>
    <m/>
    <n v="65"/>
    <n v="65"/>
  </r>
  <r>
    <x v="0"/>
    <x v="1"/>
    <s v="Cash in Bank - Ameris"/>
    <x v="46"/>
    <s v="AP000000330400005"/>
    <s v="LMF"/>
    <s v="REMICK/14985"/>
    <s v="REMICK/14985"/>
    <m/>
    <n v="65"/>
    <n v="65"/>
  </r>
  <r>
    <x v="0"/>
    <x v="1"/>
    <s v="Cash in Bank - Ameris"/>
    <x v="46"/>
    <s v="AP000000330400006"/>
    <s v="LMF"/>
    <s v="WARDA/14986"/>
    <s v="WARDA/14986"/>
    <m/>
    <n v="65"/>
    <n v="65"/>
  </r>
  <r>
    <x v="0"/>
    <x v="1"/>
    <s v="Cash in Bank - Ameris"/>
    <x v="46"/>
    <s v="AP000000330400007"/>
    <s v="LMF"/>
    <s v="MCCAULEY/14987"/>
    <s v="MCCAULEY/14987"/>
    <m/>
    <n v="110"/>
    <n v="110"/>
  </r>
  <r>
    <x v="0"/>
    <x v="1"/>
    <s v="Cash in Bank - Ameris"/>
    <x v="46"/>
    <s v="AP000000330700001"/>
    <s v="LMF"/>
    <s v="PAYROLL/882658/PR10.30.20/PR 10.30.20"/>
    <s v="PAYROLL/882658/PR10.30.20/PR 10.30.20"/>
    <m/>
    <n v="24829.68"/>
    <n v="24829.68"/>
  </r>
  <r>
    <x v="0"/>
    <x v="1"/>
    <s v="Cash in Bank - Ameris"/>
    <x v="4"/>
    <s v="BR000000038200003"/>
    <s v="KMG"/>
    <s v="OP1 DEP 10.2020/October"/>
    <s v="OP1 DEP 10.2020/Null/HGHT Grant"/>
    <n v="99984.89"/>
    <m/>
    <n v="-99984.89"/>
  </r>
  <r>
    <x v="0"/>
    <x v="1"/>
    <s v="Cash in Bank - Ameris"/>
    <x v="4"/>
    <s v="BR000000038200003"/>
    <s v="KMG"/>
    <s v="OP1 DEP 10.2020/October"/>
    <s v="OP1 DEP 10.2020/Null/PR Due from Direct Deposit"/>
    <m/>
    <n v="118.58"/>
    <n v="118.58"/>
  </r>
  <r>
    <x v="0"/>
    <x v="1"/>
    <s v="Cash in Bank - Ameris"/>
    <x v="47"/>
    <s v="AP000000333400002"/>
    <s v="LMF"/>
    <s v="BCBS/74804762/EFT11.2.20/NOV"/>
    <s v="BCBS/74804762/EFT11.2.20/NOV"/>
    <m/>
    <n v="7790.8"/>
    <n v="7790.8"/>
  </r>
  <r>
    <x v="0"/>
    <x v="1"/>
    <s v="Cash in Bank - Ameris"/>
    <x v="48"/>
    <s v="AP000000330400008"/>
    <s v="LMF"/>
    <s v="SCHOOLFIN/14988"/>
    <s v="SCHOOLFIN/14988"/>
    <m/>
    <n v="34.229999999999997"/>
    <n v="34.229999999999997"/>
  </r>
  <r>
    <x v="0"/>
    <x v="1"/>
    <s v="Cash in Bank - Ameris"/>
    <x v="49"/>
    <s v="AP000000333400003"/>
    <s v="LMF"/>
    <s v="GULFPWR/11.4.20/EFT11.4.20/ELECTRICITY"/>
    <s v="GULFPWR/11.4.20/EFT11.4.20/ELECTRICITY"/>
    <m/>
    <n v="117.43"/>
    <n v="117.43"/>
  </r>
  <r>
    <x v="0"/>
    <x v="1"/>
    <s v="Cash in Bank - Ameris"/>
    <x v="49"/>
    <s v="AP000000333400004"/>
    <s v="LMF"/>
    <s v="GULFPWR/11.4.20B/EFT11.4.20B/ELECTRICITY"/>
    <s v="GULFPWR/11.4.20B/EFT11.4.20B/ELECTRICITY"/>
    <m/>
    <n v="267.3"/>
    <n v="267.3"/>
  </r>
  <r>
    <x v="0"/>
    <x v="1"/>
    <s v="Cash in Bank - Ameris"/>
    <x v="50"/>
    <s v="AP000000332300001"/>
    <s v="LMF"/>
    <s v="AMERICANEXPRESS/10.15.20/EFT11.6.20B/11/6/2020"/>
    <s v="AMERICANEXPRESS/10.15.20/EFT11.6.20B/11/6/2020"/>
    <n v="477.48"/>
    <m/>
    <n v="-477.48"/>
  </r>
  <r>
    <x v="0"/>
    <x v="1"/>
    <s v="Cash in Bank - Ameris"/>
    <x v="50"/>
    <s v="AP000000330900001"/>
    <s v="LMF"/>
    <s v="FRS/OCT20/EFT11.6.20/OCT RETIREMENT"/>
    <s v="FRS/OCT20/EFT11.6.20/OCT RETIREMENT"/>
    <m/>
    <n v="3890.77"/>
    <n v="3890.77"/>
  </r>
  <r>
    <x v="0"/>
    <x v="1"/>
    <s v="Cash in Bank - Ameris"/>
    <x v="50"/>
    <s v="AP000000332300001"/>
    <s v="LMF"/>
    <s v="AMERICANEXPRESS/10.15.20/EFT11.6.20B/11/6/2020"/>
    <s v="AMERICANEXPRESS/10.15.20/EFT11.6.20B/11/6/2020"/>
    <m/>
    <n v="19487.77"/>
    <n v="19487.77"/>
  </r>
  <r>
    <x v="0"/>
    <x v="1"/>
    <s v="Cash in Bank - Ameris"/>
    <x v="51"/>
    <s v="AP000000330800001"/>
    <s v="LMF"/>
    <s v="MORANORA/14989"/>
    <s v="MORANORA/14989"/>
    <m/>
    <n v="51.36"/>
    <n v="51.36"/>
  </r>
  <r>
    <x v="0"/>
    <x v="1"/>
    <s v="Cash in Bank - Ameris"/>
    <x v="51"/>
    <s v="AP000000330800002"/>
    <s v="LMF"/>
    <s v="RODRIGUEZD/14990"/>
    <s v="RODRIGUEZD/14990"/>
    <m/>
    <n v="107"/>
    <n v="107"/>
  </r>
  <r>
    <x v="0"/>
    <x v="1"/>
    <s v="Cash in Bank - Ameris"/>
    <x v="52"/>
    <s v="AP000000333200001"/>
    <s v="LMF"/>
    <s v="PAYROLL/889523/PR11.13.20/PR 11.13.20"/>
    <s v="PAYROLL/889523/PR11.13.20/PR 11.13.20"/>
    <n v="6100.41"/>
    <m/>
    <n v="-6100.41"/>
  </r>
  <r>
    <x v="0"/>
    <x v="1"/>
    <s v="Cash in Bank - Ameris"/>
    <x v="52"/>
    <s v="AP000000333200001"/>
    <s v="LMF"/>
    <s v="PAYROLL/889523/PR11.13.20/PR 11.13.20"/>
    <s v="PAYROLL/889523/PR11.13.20/PR 11.13.20"/>
    <m/>
    <n v="25496.39"/>
    <n v="25496.39"/>
  </r>
  <r>
    <x v="0"/>
    <x v="1"/>
    <s v="Cash in Bank - Ameris"/>
    <x v="53"/>
    <s v="AP000000331100001"/>
    <s v="LMF"/>
    <s v="KINGWALKER/3548/EFT11.16.20/990 TAX PREP 19-20"/>
    <s v="KINGWALKER/3548/EFT11.16.20/990 TAX PREP 19-20"/>
    <m/>
    <n v="500"/>
    <n v="500"/>
  </r>
  <r>
    <x v="0"/>
    <x v="1"/>
    <s v="Cash in Bank - Ameris"/>
    <x v="53"/>
    <s v="AP000000331200001"/>
    <s v="LMF"/>
    <s v="SCHOOLFIN/14991"/>
    <s v="SCHOOLFIN/14991"/>
    <m/>
    <n v="1791.51"/>
    <n v="1791.51"/>
  </r>
  <r>
    <x v="0"/>
    <x v="1"/>
    <s v="Cash in Bank - Ameris"/>
    <x v="54"/>
    <s v="AP000000331600001"/>
    <s v="LMF"/>
    <s v="MINUTEMAN/14992"/>
    <s v="MINUTEMAN/14992"/>
    <m/>
    <n v="4000"/>
    <n v="4000"/>
  </r>
  <r>
    <x v="0"/>
    <x v="1"/>
    <s v="Cash in Bank - Ameris"/>
    <x v="55"/>
    <s v="AP000000332900001"/>
    <s v="LMF"/>
    <s v="RETAILFIRST/11672352/EFT11.18.20/WORKERS' COMP"/>
    <s v="RETAILFIRST/11672352/EFT11.18.20/WORKERS' COMP"/>
    <m/>
    <n v="1257.6099999999999"/>
    <n v="1257.6099999999999"/>
  </r>
  <r>
    <x v="0"/>
    <x v="1"/>
    <s v="Cash in Bank - Ameris"/>
    <x v="56"/>
    <s v="AP000000331700001"/>
    <s v="LMF"/>
    <s v="AFSE/14993"/>
    <s v="AFSE/14993"/>
    <m/>
    <n v="107.5"/>
    <n v="107.5"/>
  </r>
  <r>
    <x v="0"/>
    <x v="1"/>
    <s v="Cash in Bank - Ameris"/>
    <x v="56"/>
    <s v="AP000000331700002"/>
    <s v="LMF"/>
    <s v="SFSPREPAIDVISA/14994"/>
    <s v="SFSPREPAIDVISA/14994"/>
    <m/>
    <n v="889.14"/>
    <n v="889.14"/>
  </r>
  <r>
    <x v="0"/>
    <x v="1"/>
    <s v="Cash in Bank - Ameris"/>
    <x v="57"/>
    <s v="AP000000332100001"/>
    <s v="LMF"/>
    <s v="GFWCWOMANS/14995"/>
    <s v="GFWCWOMANS/14995"/>
    <m/>
    <n v="4980"/>
    <n v="4980"/>
  </r>
  <r>
    <x v="0"/>
    <x v="1"/>
    <s v="Cash in Bank - Ameris"/>
    <x v="57"/>
    <s v="AP000000332200001"/>
    <s v="LMF"/>
    <s v="MCCAULEY/14996"/>
    <s v="MCCAULEY/14996"/>
    <m/>
    <n v="262.89"/>
    <n v="262.89"/>
  </r>
  <r>
    <x v="0"/>
    <x v="1"/>
    <s v="Cash in Bank - Ameris"/>
    <x v="57"/>
    <s v="AP000000332200002"/>
    <s v="LMF"/>
    <s v="BOSTON/14997"/>
    <s v="BOSTON/14997"/>
    <m/>
    <n v="65"/>
    <n v="65"/>
  </r>
  <r>
    <x v="0"/>
    <x v="1"/>
    <s v="Cash in Bank - Ameris"/>
    <x v="57"/>
    <s v="AP000000332200003"/>
    <s v="LMF"/>
    <s v="FOWLER/14998"/>
    <s v="FOWLER/14998"/>
    <m/>
    <n v="65"/>
    <n v="65"/>
  </r>
  <r>
    <x v="0"/>
    <x v="1"/>
    <s v="Cash in Bank - Ameris"/>
    <x v="57"/>
    <s v="AP000000332200004"/>
    <s v="LMF"/>
    <s v="HAY/14999"/>
    <s v="HAY/14999"/>
    <m/>
    <n v="65"/>
    <n v="65"/>
  </r>
  <r>
    <x v="0"/>
    <x v="1"/>
    <s v="Cash in Bank - Ameris"/>
    <x v="57"/>
    <s v="AP000000332200005"/>
    <s v="LMF"/>
    <s v="KELLETT/15000"/>
    <s v="KELLETT/15000"/>
    <m/>
    <n v="65"/>
    <n v="65"/>
  </r>
  <r>
    <x v="0"/>
    <x v="1"/>
    <s v="Cash in Bank - Ameris"/>
    <x v="57"/>
    <s v="AP000000332200006"/>
    <s v="LMF"/>
    <s v="REMICK/15001"/>
    <s v="REMICK/15001"/>
    <m/>
    <n v="65"/>
    <n v="65"/>
  </r>
  <r>
    <x v="0"/>
    <x v="1"/>
    <s v="Cash in Bank - Ameris"/>
    <x v="57"/>
    <s v="AP000000332200007"/>
    <s v="LMF"/>
    <s v="PARRISH/15002"/>
    <s v="PARRISH/15002"/>
    <m/>
    <n v="65"/>
    <n v="65"/>
  </r>
  <r>
    <x v="0"/>
    <x v="1"/>
    <s v="Cash in Bank - Ameris"/>
    <x v="57"/>
    <s v="AP000000332200008"/>
    <s v="LMF"/>
    <s v="WARDA/15003"/>
    <s v="WARDA/15003"/>
    <m/>
    <n v="65"/>
    <n v="65"/>
  </r>
  <r>
    <x v="0"/>
    <x v="1"/>
    <s v="Cash in Bank - Ameris"/>
    <x v="57"/>
    <s v="AP000000332200009"/>
    <s v="LMF"/>
    <s v="WOZNICK/15004"/>
    <s v="WOZNICK/15004"/>
    <m/>
    <n v="65"/>
    <n v="65"/>
  </r>
  <r>
    <x v="0"/>
    <x v="1"/>
    <s v="Cash in Bank - Ameris"/>
    <x v="57"/>
    <s v="AP000000332200010"/>
    <s v="LMF"/>
    <s v="MINUTEMAN/15005"/>
    <s v="MINUTEMAN/15005"/>
    <m/>
    <n v="1830"/>
    <n v="1830"/>
  </r>
  <r>
    <x v="0"/>
    <x v="1"/>
    <s v="Cash in Bank - Ameris"/>
    <x v="5"/>
    <s v="AP000000333400001"/>
    <s v="LMF"/>
    <s v="PAYROLL/894786/PR11.30.20/PR 11.30.20"/>
    <s v="PAYROLL/894786/PR11.30.20/PR 11.30.20"/>
    <n v="6043.64"/>
    <m/>
    <n v="-6043.64"/>
  </r>
  <r>
    <x v="0"/>
    <x v="1"/>
    <s v="Cash in Bank - Ameris"/>
    <x v="5"/>
    <s v="BR000000038300002"/>
    <s v="KMG"/>
    <s v="OP1 DEP 11.2020/November"/>
    <s v="OP1 DEP 11.2020/Null/FEFP"/>
    <n v="62941"/>
    <m/>
    <n v="-62941"/>
  </r>
  <r>
    <x v="0"/>
    <x v="1"/>
    <s v="Cash in Bank - Ameris"/>
    <x v="5"/>
    <s v="BR000000038300004"/>
    <s v="KMG"/>
    <s v="OP1 DEP 11.20/November"/>
    <s v="OP1 DEP 11.20/Null/Null"/>
    <n v="33638.11"/>
    <m/>
    <n v="-33638.11"/>
  </r>
  <r>
    <x v="0"/>
    <x v="1"/>
    <s v="Cash in Bank - Ameris"/>
    <x v="5"/>
    <s v="AP000000333400001"/>
    <s v="LMF"/>
    <s v="PAYROLL/894786/PR11.30.20/PR 11.30.20"/>
    <s v="PAYROLL/894786/PR11.30.20/PR 11.30.20"/>
    <m/>
    <n v="27169.02"/>
    <n v="27169.02"/>
  </r>
  <r>
    <x v="0"/>
    <x v="1"/>
    <s v="Cash in Bank - Ameris"/>
    <x v="5"/>
    <s v="AP000000333500001"/>
    <s v="LMF"/>
    <s v="FRS/NOV20/EFT11.30.20/NOV RETIREMENT"/>
    <s v="FRS/NOV20/EFT11.30.20/NOV RETIREMENT"/>
    <m/>
    <n v="3635.84"/>
    <n v="3635.84"/>
  </r>
  <r>
    <x v="0"/>
    <x v="1"/>
    <s v="Cash in Bank - Ameris"/>
    <x v="58"/>
    <s v="AP000000332500001"/>
    <s v="LMF"/>
    <s v="WILLIAMSCOTSMAN/8309889/EFT12.1.20/RESTART 11.27-1"/>
    <s v="WILLIAMSCOTSMAN/8309889/EFT12.1.20/RESTART 11.27-1"/>
    <m/>
    <n v="1511.05"/>
    <n v="1511.05"/>
  </r>
  <r>
    <x v="0"/>
    <x v="1"/>
    <s v="Cash in Bank - Ameris"/>
    <x v="58"/>
    <s v="AP000000335600001"/>
    <s v="LMF"/>
    <s v="BCBS/74804762DEC/EFT12.1.20B/DEC"/>
    <s v="BCBS/74804762DEC/EFT12.1.20B/DEC"/>
    <m/>
    <n v="7790.8"/>
    <n v="7790.8"/>
  </r>
  <r>
    <x v="0"/>
    <x v="1"/>
    <s v="Cash in Bank - Ameris"/>
    <x v="59"/>
    <s v="AP000000332400001"/>
    <s v="LMF"/>
    <s v="SCHOOLFIN/15006"/>
    <s v="SCHOOLFIN/15006"/>
    <m/>
    <n v="33.840000000000003"/>
    <n v="33.840000000000003"/>
  </r>
  <r>
    <x v="0"/>
    <x v="1"/>
    <s v="Cash in Bank - Ameris"/>
    <x v="59"/>
    <s v="AP000000332400002"/>
    <s v="LMF"/>
    <s v="KUCHTA/15007"/>
    <s v="KUCHTA/15007"/>
    <m/>
    <n v="730"/>
    <n v="730"/>
  </r>
  <r>
    <x v="0"/>
    <x v="1"/>
    <s v="Cash in Bank - Ameris"/>
    <x v="59"/>
    <s v="AP000000332400003"/>
    <s v="LMF"/>
    <s v="FSUFOUNDATION/15008"/>
    <s v="FSUFOUNDATION/15008"/>
    <m/>
    <n v="200"/>
    <n v="200"/>
  </r>
  <r>
    <x v="0"/>
    <x v="1"/>
    <s v="Cash in Bank - Ameris"/>
    <x v="60"/>
    <s v="AP000000332800001"/>
    <s v="LMF"/>
    <s v="BAYTOWN/15009"/>
    <s v="BAYTOWN/15009"/>
    <m/>
    <n v="650"/>
    <n v="650"/>
  </r>
  <r>
    <x v="0"/>
    <x v="1"/>
    <s v="Cash in Bank - Ameris"/>
    <x v="60"/>
    <s v="AP000000334900001"/>
    <s v="LMF"/>
    <s v="GULFPWR/12.3.20/EFT12.3.20/ELECTRICITY"/>
    <s v="GULFPWR/12.3.20/EFT12.3.20/ELECTRICITY"/>
    <m/>
    <n v="103.33"/>
    <n v="103.33"/>
  </r>
  <r>
    <x v="0"/>
    <x v="1"/>
    <s v="Cash in Bank - Ameris"/>
    <x v="60"/>
    <s v="AP000000334900002"/>
    <s v="LMF"/>
    <s v="GULFPWR/12.3.20B/EFT12.3.20B/ELECTRICITY"/>
    <s v="GULFPWR/12.3.20B/EFT12.3.20B/ELECTRICITY"/>
    <m/>
    <n v="263.95999999999998"/>
    <n v="263.95999999999998"/>
  </r>
  <r>
    <x v="0"/>
    <x v="1"/>
    <s v="Cash in Bank - Ameris"/>
    <x v="61"/>
    <s v="AP000000333000001"/>
    <s v="LMF"/>
    <s v="AIG/15010"/>
    <s v="AIG/15010"/>
    <m/>
    <n v="940"/>
    <n v="940"/>
  </r>
  <r>
    <x v="0"/>
    <x v="1"/>
    <s v="Cash in Bank - Ameris"/>
    <x v="61"/>
    <s v="AP000000333000002"/>
    <s v="LMF"/>
    <s v="RAMSEY/15011"/>
    <s v="RAMSEY/15011"/>
    <m/>
    <n v="273"/>
    <n v="273"/>
  </r>
  <r>
    <x v="0"/>
    <x v="1"/>
    <s v="Cash in Bank - Ameris"/>
    <x v="62"/>
    <s v="AP000000335100001"/>
    <s v="LMF"/>
    <s v="AMERICANEXPRESS/11.13.20/EFT12.9.20/12/9/2020"/>
    <s v="AMERICANEXPRESS/11.13.20/EFT12.9.20/12/9/2020"/>
    <n v="154.15"/>
    <m/>
    <n v="-154.15"/>
  </r>
  <r>
    <x v="0"/>
    <x v="1"/>
    <s v="Cash in Bank - Ameris"/>
    <x v="62"/>
    <s v="AP000000335100001"/>
    <s v="LMF"/>
    <s v="AMERICANEXPRESS/11.13.20/EFT12.9.20/12/9/2020"/>
    <s v="AMERICANEXPRESS/11.13.20/EFT12.9.20/12/9/2020"/>
    <m/>
    <n v="20356.490000000002"/>
    <n v="20356.490000000002"/>
  </r>
  <r>
    <x v="0"/>
    <x v="1"/>
    <s v="Cash in Bank - Ameris"/>
    <x v="63"/>
    <s v="AP000000333300001"/>
    <s v="LMF"/>
    <s v="MINUTEMAN/15012"/>
    <s v="MINUTEMAN/15012"/>
    <m/>
    <n v="1000"/>
    <n v="1000"/>
  </r>
  <r>
    <x v="0"/>
    <x v="1"/>
    <s v="Cash in Bank - Ameris"/>
    <x v="63"/>
    <s v="AP000000333300002"/>
    <s v="LMF"/>
    <s v="BOSTON/15013"/>
    <s v="BOSTON/15013"/>
    <m/>
    <n v="90"/>
    <n v="90"/>
  </r>
  <r>
    <x v="0"/>
    <x v="1"/>
    <s v="Cash in Bank - Ameris"/>
    <x v="63"/>
    <s v="AP000000333300003"/>
    <s v="LMF"/>
    <s v="HAY/15014"/>
    <s v="HAY/15014"/>
    <m/>
    <n v="90"/>
    <n v="90"/>
  </r>
  <r>
    <x v="0"/>
    <x v="1"/>
    <s v="Cash in Bank - Ameris"/>
    <x v="63"/>
    <s v="AP000000333300004"/>
    <s v="LMF"/>
    <s v="REMICK/15015"/>
    <s v="REMICK/15015"/>
    <m/>
    <n v="90"/>
    <n v="90"/>
  </r>
  <r>
    <x v="0"/>
    <x v="1"/>
    <s v="Cash in Bank - Ameris"/>
    <x v="63"/>
    <s v="AP000000333300005"/>
    <s v="LMF"/>
    <s v="WARDA/15016"/>
    <s v="WARDA/15016"/>
    <m/>
    <n v="90"/>
    <n v="90"/>
  </r>
  <r>
    <x v="0"/>
    <x v="1"/>
    <s v="Cash in Bank - Ameris"/>
    <x v="63"/>
    <s v="AP000000333300006"/>
    <s v="LMF"/>
    <s v="AIG/15017"/>
    <s v="AIG/15017"/>
    <m/>
    <n v="940"/>
    <n v="940"/>
  </r>
  <r>
    <x v="0"/>
    <x v="1"/>
    <s v="Cash in Bank - Ameris"/>
    <x v="64"/>
    <s v="AP000000334200001"/>
    <s v="LMF"/>
    <s v="PAYROLL/903359/PR12.15.20/PR 12.15.20"/>
    <s v="PAYROLL/903359/PR12.15.20/PR 12.15.20"/>
    <n v="10190.1"/>
    <m/>
    <n v="-10190.1"/>
  </r>
  <r>
    <x v="0"/>
    <x v="1"/>
    <s v="Cash in Bank - Ameris"/>
    <x v="64"/>
    <s v="AP000000334200001"/>
    <s v="LMF"/>
    <s v="PAYROLL/903359/PR12.15.20/PR 12.15.20"/>
    <s v="PAYROLL/903359/PR12.15.20/PR 12.15.20"/>
    <m/>
    <n v="29735.279999999999"/>
    <n v="29735.279999999999"/>
  </r>
  <r>
    <x v="0"/>
    <x v="1"/>
    <s v="Cash in Bank - Ameris"/>
    <x v="65"/>
    <s v="AP000000333800001"/>
    <s v="LMF"/>
    <s v="SCHOOLFIN/15018"/>
    <s v="SCHOOLFIN/15018"/>
    <m/>
    <n v="2026.17"/>
    <n v="2026.17"/>
  </r>
  <r>
    <x v="0"/>
    <x v="1"/>
    <s v="Cash in Bank - Ameris"/>
    <x v="65"/>
    <s v="AP000000333800002"/>
    <s v="LMF"/>
    <s v="GFWCWOMANS/15019"/>
    <s v="GFWCWOMANS/15019"/>
    <m/>
    <n v="1200"/>
    <n v="1200"/>
  </r>
  <r>
    <x v="0"/>
    <x v="1"/>
    <s v="Cash in Bank - Ameris"/>
    <x v="66"/>
    <s v="AP000000334100001"/>
    <s v="LMF"/>
    <s v="SCHOOLFIN/15020"/>
    <s v="SCHOOLFIN/15020"/>
    <m/>
    <n v="1439.49"/>
    <n v="1439.49"/>
  </r>
  <r>
    <x v="0"/>
    <x v="1"/>
    <s v="Cash in Bank - Ameris"/>
    <x v="67"/>
    <s v="AP000000334100002"/>
    <s v="LMF"/>
    <s v="MINUTEMAN/15021"/>
    <s v="MINUTEMAN/15021"/>
    <m/>
    <n v="2000"/>
    <n v="2000"/>
  </r>
  <r>
    <x v="0"/>
    <x v="1"/>
    <s v="Cash in Bank - Ameris"/>
    <x v="67"/>
    <s v="AP000000334100003"/>
    <s v="LMF"/>
    <s v="BOSTON/15022"/>
    <s v="BOSTON/15022"/>
    <m/>
    <n v="65"/>
    <n v="65"/>
  </r>
  <r>
    <x v="0"/>
    <x v="1"/>
    <s v="Cash in Bank - Ameris"/>
    <x v="67"/>
    <s v="AP000000334100004"/>
    <s v="LMF"/>
    <s v="DAVIDSONK/15023"/>
    <s v="DAVIDSONK/15023"/>
    <m/>
    <n v="65"/>
    <n v="65"/>
  </r>
  <r>
    <x v="0"/>
    <x v="1"/>
    <s v="Cash in Bank - Ameris"/>
    <x v="67"/>
    <s v="AP000000334100005"/>
    <s v="LMF"/>
    <s v="HAY/15024"/>
    <s v="HAY/15024"/>
    <m/>
    <n v="65"/>
    <n v="65"/>
  </r>
  <r>
    <x v="0"/>
    <x v="1"/>
    <s v="Cash in Bank - Ameris"/>
    <x v="67"/>
    <s v="AP000000334100006"/>
    <s v="LMF"/>
    <s v="PARRISH/15025"/>
    <s v="PARRISH/15025"/>
    <m/>
    <n v="65"/>
    <n v="65"/>
  </r>
  <r>
    <x v="0"/>
    <x v="1"/>
    <s v="Cash in Bank - Ameris"/>
    <x v="67"/>
    <s v="AP000000334100007"/>
    <s v="LMF"/>
    <s v="REMICK/15026"/>
    <s v="REMICK/15026"/>
    <m/>
    <n v="65"/>
    <n v="65"/>
  </r>
  <r>
    <x v="0"/>
    <x v="1"/>
    <s v="Cash in Bank - Ameris"/>
    <x v="67"/>
    <s v="AP000000334100008"/>
    <s v="LMF"/>
    <s v="WARDA/15027"/>
    <s v="WARDA/15027"/>
    <m/>
    <n v="65"/>
    <n v="65"/>
  </r>
  <r>
    <x v="0"/>
    <x v="1"/>
    <s v="Cash in Bank - Ameris"/>
    <x v="6"/>
    <s v="AP000000334300001"/>
    <s v="LMF"/>
    <s v="PAYROLL/905271/PR12.31.20/PR 12.31.20"/>
    <s v="PAYROLL/905271/PR12.31.20/PR 12.31.20"/>
    <n v="6045.67"/>
    <m/>
    <n v="-6045.67"/>
  </r>
  <r>
    <x v="0"/>
    <x v="1"/>
    <s v="Cash in Bank - Ameris"/>
    <x v="6"/>
    <s v="BR000000038400003"/>
    <s v="KMG"/>
    <s v="OP1 DEP 12/20/December"/>
    <s v="OP1 DEP 12/20/Null/VR"/>
    <n v="84714.34"/>
    <m/>
    <n v="-84714.34"/>
  </r>
  <r>
    <x v="0"/>
    <x v="1"/>
    <s v="Cash in Bank - Ameris"/>
    <x v="6"/>
    <s v="AP000000334300001"/>
    <s v="LMF"/>
    <s v="PAYROLL/905271/PR12.31.20/PR 12.31.20"/>
    <s v="PAYROLL/905271/PR12.31.20/PR 12.31.20"/>
    <m/>
    <n v="25370.47"/>
    <n v="25370.47"/>
  </r>
  <r>
    <x v="0"/>
    <x v="1"/>
    <s v="Cash in Bank - Ameris"/>
    <x v="68"/>
    <s v="AP000000334600001"/>
    <s v="LMF"/>
    <s v="PARKERH/15028"/>
    <s v="PARKERH/15028"/>
    <m/>
    <n v="2250"/>
    <n v="2250"/>
  </r>
  <r>
    <x v="0"/>
    <x v="1"/>
    <s v="Cash in Bank - Ameris"/>
    <x v="68"/>
    <s v="AP000000334600002"/>
    <s v="LMF"/>
    <s v="MINUTEMAN/15029"/>
    <s v="MINUTEMAN/15029"/>
    <m/>
    <n v="600"/>
    <n v="600"/>
  </r>
  <r>
    <x v="0"/>
    <x v="1"/>
    <s v="Cash in Bank - Ameris"/>
    <x v="68"/>
    <s v="AP000000336600001"/>
    <s v="LMF"/>
    <s v="BCBS/74893595/EFT1.4.20/JAN"/>
    <s v="BCBS/74893595/EFT1.4.20/JAN"/>
    <m/>
    <n v="8167.56"/>
    <n v="8167.56"/>
  </r>
  <r>
    <x v="0"/>
    <x v="1"/>
    <s v="Cash in Bank - Ameris"/>
    <x v="69"/>
    <s v="AP000000336600005"/>
    <s v="LMF"/>
    <s v="GULFPWR/1.5.21/EFT1.5.21/ELECTRICITY"/>
    <s v="GULFPWR/1.5.21/EFT1.5.21/ELECTRICITY"/>
    <m/>
    <n v="102.46"/>
    <n v="102.46"/>
  </r>
  <r>
    <x v="0"/>
    <x v="1"/>
    <s v="Cash in Bank - Ameris"/>
    <x v="70"/>
    <s v="AP000000334500001"/>
    <s v="LMF"/>
    <s v="WILLIAMSCOTSMAN/8389596/EFT1.6.21/12.27-1.26"/>
    <s v="WILLIAMSCOTSMAN/8389596/EFT1.6.21/12.27-1.26"/>
    <m/>
    <n v="1521.05"/>
    <n v="1521.05"/>
  </r>
  <r>
    <x v="0"/>
    <x v="1"/>
    <s v="Cash in Bank - Ameris"/>
    <x v="71"/>
    <s v="AP000000334700001"/>
    <s v="LMF"/>
    <s v="AIG/15030"/>
    <s v="AIG/15030"/>
    <m/>
    <n v="940"/>
    <n v="940"/>
  </r>
  <r>
    <x v="0"/>
    <x v="1"/>
    <s v="Cash in Bank - Ameris"/>
    <x v="71"/>
    <s v="AP000000334900003"/>
    <s v="LMF"/>
    <s v="FRS/210060344989/EFT1.7.21/DEC RETIREMENT"/>
    <s v="FRS/210060344989/EFT1.7.21/DEC RETIREMENT"/>
    <m/>
    <n v="3919.37"/>
    <n v="3919.37"/>
  </r>
  <r>
    <x v="0"/>
    <x v="1"/>
    <s v="Cash in Bank - Ameris"/>
    <x v="72"/>
    <s v="AP000000335300001"/>
    <s v="LMF"/>
    <s v="AMERICANEXPRESS/12.15.20/EFT1.8.21/1/8/2021"/>
    <s v="AMERICANEXPRESS/12.15.20/EFT1.8.21/1/8/2021"/>
    <n v="46"/>
    <m/>
    <n v="-46"/>
  </r>
  <r>
    <x v="0"/>
    <x v="1"/>
    <s v="Cash in Bank - Ameris"/>
    <x v="72"/>
    <s v="AP000000335300001"/>
    <s v="LMF"/>
    <s v="AMERICANEXPRESS/12.15.20/EFT1.8.21/1/8/2021"/>
    <s v="AMERICANEXPRESS/12.15.20/EFT1.8.21/1/8/2021"/>
    <m/>
    <n v="32021.77"/>
    <n v="32021.77"/>
  </r>
  <r>
    <x v="0"/>
    <x v="1"/>
    <s v="Cash in Bank - Ameris"/>
    <x v="73"/>
    <s v="AP000000335000001"/>
    <s v="LMF"/>
    <s v="WOZNICK/15031"/>
    <s v="WOZNICK/15031"/>
    <m/>
    <n v="65"/>
    <n v="65"/>
  </r>
  <r>
    <x v="0"/>
    <x v="1"/>
    <s v="Cash in Bank - Ameris"/>
    <x v="74"/>
    <s v="AP000000336600002"/>
    <s v="LMF"/>
    <s v="PAYROLL/917640/EFT1.15.21/PR 1.15.21"/>
    <s v="PAYROLL/917640/EFT1.15.21/PR 1.15.21"/>
    <n v="5949.75"/>
    <m/>
    <n v="-5949.75"/>
  </r>
  <r>
    <x v="0"/>
    <x v="1"/>
    <s v="Cash in Bank - Ameris"/>
    <x v="74"/>
    <s v="AP000000336600002"/>
    <s v="LMF"/>
    <s v="PAYROLL/917640/EFT1.15.21/PR 1.15.21"/>
    <s v="PAYROLL/917640/EFT1.15.21/PR 1.15.21"/>
    <m/>
    <n v="23245.43"/>
    <n v="23245.43"/>
  </r>
  <r>
    <x v="0"/>
    <x v="1"/>
    <s v="Cash in Bank - Ameris"/>
    <x v="75"/>
    <s v="AP000000335000002"/>
    <s v="LMF"/>
    <s v="MINUTEMAN/15032"/>
    <s v="MINUTEMAN/15032"/>
    <m/>
    <n v="1800"/>
    <n v="1800"/>
  </r>
  <r>
    <x v="0"/>
    <x v="1"/>
    <s v="Cash in Bank - Ameris"/>
    <x v="75"/>
    <s v="AP000000335000003"/>
    <s v="LMF"/>
    <s v="SCHOOLFIN/15033"/>
    <s v="SCHOOLFIN/15033"/>
    <m/>
    <n v="1795.98"/>
    <n v="1795.98"/>
  </r>
  <r>
    <x v="0"/>
    <x v="1"/>
    <s v="Cash in Bank - Ameris"/>
    <x v="76"/>
    <s v="AP000000335800001"/>
    <s v="LMF"/>
    <s v="BAYTOWN/15034"/>
    <s v="BAYTOWN/15034"/>
    <m/>
    <n v="357.25"/>
    <n v="357.25"/>
  </r>
  <r>
    <x v="0"/>
    <x v="1"/>
    <s v="Cash in Bank - Ameris"/>
    <x v="76"/>
    <s v="AP000000335800002"/>
    <s v="LMF"/>
    <s v="BAYHAVEN/15035"/>
    <s v="BAYHAVEN/15035"/>
    <m/>
    <n v="205"/>
    <n v="205"/>
  </r>
  <r>
    <x v="0"/>
    <x v="1"/>
    <s v="Cash in Bank - Ameris"/>
    <x v="77"/>
    <s v="AP000000336600003"/>
    <s v="LMF"/>
    <s v="PAYROLL/925705/PR1.29.21/PR 1.29.21"/>
    <s v="PAYROLL/925705/PR1.29.21/PR 1.29.21"/>
    <n v="6039.71"/>
    <m/>
    <n v="-6039.71"/>
  </r>
  <r>
    <x v="0"/>
    <x v="1"/>
    <s v="Cash in Bank - Ameris"/>
    <x v="77"/>
    <s v="AP000000336000001"/>
    <s v="LMF"/>
    <s v="HAY/15036"/>
    <s v="HAY/15036"/>
    <m/>
    <n v="65"/>
    <n v="65"/>
  </r>
  <r>
    <x v="0"/>
    <x v="1"/>
    <s v="Cash in Bank - Ameris"/>
    <x v="77"/>
    <s v="AP000000336000002"/>
    <s v="LMF"/>
    <s v="WARDA/15037"/>
    <s v="WARDA/15037"/>
    <m/>
    <n v="65"/>
    <n v="65"/>
  </r>
  <r>
    <x v="0"/>
    <x v="1"/>
    <s v="Cash in Bank - Ameris"/>
    <x v="77"/>
    <s v="AP000000336000003"/>
    <s v="LMF"/>
    <s v="GRABNERK/15038"/>
    <s v="GRABNERK/15038"/>
    <m/>
    <n v="65"/>
    <n v="65"/>
  </r>
  <r>
    <x v="0"/>
    <x v="1"/>
    <s v="Cash in Bank - Ameris"/>
    <x v="77"/>
    <s v="AP000000336000004"/>
    <s v="LMF"/>
    <s v="BOSTON/15039"/>
    <s v="BOSTON/15039"/>
    <m/>
    <n v="65"/>
    <n v="65"/>
  </r>
  <r>
    <x v="0"/>
    <x v="1"/>
    <s v="Cash in Bank - Ameris"/>
    <x v="77"/>
    <s v="AP000000336000005"/>
    <s v="LMF"/>
    <s v="DAVIDSONK/15040"/>
    <s v="DAVIDSONK/15040"/>
    <m/>
    <n v="65"/>
    <n v="65"/>
  </r>
  <r>
    <x v="0"/>
    <x v="1"/>
    <s v="Cash in Bank - Ameris"/>
    <x v="77"/>
    <s v="AP000000336100001"/>
    <s v="LMF"/>
    <s v="WILLIAMSCOTSMAN/8468930/EFT1.29.21/CPX-72071 1.27-"/>
    <s v="WILLIAMSCOTSMAN/8468930/EFT1.29.21/CPX-72071 1.27-"/>
    <m/>
    <n v="1511.05"/>
    <n v="1511.05"/>
  </r>
  <r>
    <x v="0"/>
    <x v="1"/>
    <s v="Cash in Bank - Ameris"/>
    <x v="77"/>
    <s v="AP000000336600003"/>
    <s v="LMF"/>
    <s v="PAYROLL/925705/PR1.29.21/PR 1.29.21"/>
    <s v="PAYROLL/925705/PR1.29.21/PR 1.29.21"/>
    <m/>
    <n v="25140.68"/>
    <n v="25140.68"/>
  </r>
  <r>
    <x v="0"/>
    <x v="1"/>
    <s v="Cash in Bank - Ameris"/>
    <x v="7"/>
    <s v="BR000000038500001"/>
    <s v="LKM"/>
    <s v="AM.JAN21/Null"/>
    <s v="AM.JAN21/Null/William Scotsman Refund"/>
    <n v="76938.210000000006"/>
    <m/>
    <n v="-76938.210000000006"/>
  </r>
  <r>
    <x v="0"/>
    <x v="2"/>
    <s v="FEFP Revenue Receivable"/>
    <x v="7"/>
    <s v="GL0053500001"/>
    <s v="LKM"/>
    <s v="To Adjust FEFP"/>
    <s v="FEFP Revenue Receivable"/>
    <n v="1157.92"/>
    <m/>
    <n v="-1157.92"/>
  </r>
  <r>
    <x v="0"/>
    <x v="3"/>
    <s v="Payroll Receivable"/>
    <x v="4"/>
    <s v="BR000000038200003"/>
    <s v="KMG"/>
    <s v="OP1 DEP 10.2020/October"/>
    <s v="OP1 DEP 10.2020/Null/PR Due from Direct Deposit"/>
    <n v="118.58"/>
    <m/>
    <n v="-118.58"/>
  </r>
  <r>
    <x v="0"/>
    <x v="4"/>
    <s v="Due From Other Funds"/>
    <x v="0"/>
    <s v="GL0052500001"/>
    <s v="LKM"/>
    <s v="To Adjust Due to/from"/>
    <s v="Due From Other Funds"/>
    <n v="10112.299999999999"/>
    <m/>
    <n v="-10112.299999999999"/>
  </r>
  <r>
    <x v="0"/>
    <x v="4"/>
    <s v="Due From Other Funds"/>
    <x v="2"/>
    <s v="GL0052700002"/>
    <s v="KMG"/>
    <s v="To adjust due to / from"/>
    <s v="Due From Other Funds"/>
    <m/>
    <n v="12757.44"/>
    <n v="12757.44"/>
  </r>
  <r>
    <x v="0"/>
    <x v="4"/>
    <s v="Due From Other Funds"/>
    <x v="3"/>
    <s v="GL0052800003"/>
    <s v="LKM"/>
    <s v="To Reclass Restart Expense"/>
    <s v="Due From Other Funds"/>
    <n v="5174.88"/>
    <m/>
    <n v="-5174.88"/>
  </r>
  <r>
    <x v="0"/>
    <x v="4"/>
    <s v="Due From Other Funds"/>
    <x v="3"/>
    <s v="GL0052900002"/>
    <s v="LKM"/>
    <s v="To Adjust due to/from"/>
    <s v="Due From Other Funds"/>
    <n v="24713.74"/>
    <m/>
    <n v="-24713.74"/>
  </r>
  <r>
    <x v="0"/>
    <x v="4"/>
    <s v="Due From Other Funds"/>
    <x v="4"/>
    <s v="GL0053000002"/>
    <s v="KMG"/>
    <s v="To adjust due to /from"/>
    <s v="Due From Other Funds"/>
    <m/>
    <n v="13299.16"/>
    <n v="13299.16"/>
  </r>
  <r>
    <x v="0"/>
    <x v="4"/>
    <s v="Due From Other Funds"/>
    <x v="5"/>
    <s v="GL0053100004"/>
    <s v="KMG"/>
    <s v="To record PPP"/>
    <s v="Due From Other Funds"/>
    <n v="13951.1"/>
    <m/>
    <n v="-13951.1"/>
  </r>
  <r>
    <x v="0"/>
    <x v="4"/>
    <s v="Due From Other Funds"/>
    <x v="5"/>
    <s v="GL0053100006"/>
    <s v="KMG"/>
    <s v="To adjust due to / from"/>
    <s v="Due From Other Funds"/>
    <n v="7238.26"/>
    <m/>
    <n v="-7238.26"/>
  </r>
  <r>
    <x v="0"/>
    <x v="4"/>
    <s v="Due From Other Funds"/>
    <x v="5"/>
    <s v="GL0053100010"/>
    <s v="KMG"/>
    <s v="To reclass deposits"/>
    <s v="Due From Other Funds"/>
    <m/>
    <n v="9930.11"/>
    <n v="9930.11"/>
  </r>
  <r>
    <x v="0"/>
    <x v="4"/>
    <s v="Due From Other Funds"/>
    <x v="6"/>
    <s v="GL0053300001"/>
    <s v="KMG"/>
    <s v="To adjust due to / from"/>
    <s v="Due From Other Funds"/>
    <n v="3973.35"/>
    <m/>
    <n v="-3973.35"/>
  </r>
  <r>
    <x v="0"/>
    <x v="4"/>
    <s v="Due From Other Funds"/>
    <x v="7"/>
    <s v="GL0053400001"/>
    <s v="LKM"/>
    <s v="To Reclass AP Posting"/>
    <s v="Due From Other Funds"/>
    <n v="1616.83"/>
    <m/>
    <n v="-1616.83"/>
  </r>
  <r>
    <x v="0"/>
    <x v="4"/>
    <s v="Due From Other Funds"/>
    <x v="7"/>
    <s v="GL0053600001"/>
    <s v="LKM"/>
    <s v="To Adjust Due to/from"/>
    <s v="Due From Other Funds"/>
    <n v="4294.3999999999996"/>
    <m/>
    <n v="-4294.3999999999996"/>
  </r>
  <r>
    <x v="1"/>
    <x v="5"/>
    <s v="Accrued Salaries and Benefits"/>
    <x v="64"/>
    <s v="AP000000334200001"/>
    <s v="LMF"/>
    <s v="PAYROLL/903359"/>
    <s v="PAYROLL/903359"/>
    <n v="4332.1099999999997"/>
    <m/>
    <n v="-4332.1099999999997"/>
  </r>
  <r>
    <x v="1"/>
    <x v="5"/>
    <s v="Accrued Salaries and Benefits"/>
    <x v="64"/>
    <s v="AP000000334200001"/>
    <s v="LMF"/>
    <s v="PAYROLL/903359"/>
    <s v="PAYROLL/903359"/>
    <m/>
    <n v="4126.41"/>
    <n v="4126.41"/>
  </r>
  <r>
    <x v="1"/>
    <x v="5"/>
    <s v="Accrued Salaries and Benefits"/>
    <x v="6"/>
    <s v="GL0053200001"/>
    <s v="KMG"/>
    <s v="To adjust 2100, 2105, 2106"/>
    <s v="Accrued Salaries and Benefits"/>
    <m/>
    <n v="205.7"/>
    <n v="205.7"/>
  </r>
  <r>
    <x v="1"/>
    <x v="6"/>
    <s v="Accrued Payroll Insurance"/>
    <x v="8"/>
    <s v="AP000000321200005"/>
    <s v="LMF"/>
    <s v="BCBS/74551413"/>
    <s v="BCBS/74551413"/>
    <n v="6633.28"/>
    <m/>
    <n v="-6633.28"/>
  </r>
  <r>
    <x v="1"/>
    <x v="6"/>
    <s v="Accrued Payroll Insurance"/>
    <x v="13"/>
    <s v="AP000000322900002"/>
    <s v="BNB"/>
    <s v="PAYROLL/869579"/>
    <s v="PAYROLL/869579"/>
    <m/>
    <n v="3644.53"/>
    <n v="3644.53"/>
  </r>
  <r>
    <x v="1"/>
    <x v="6"/>
    <s v="Accrued Payroll Insurance"/>
    <x v="0"/>
    <s v="AP000000322900003"/>
    <s v="BNB"/>
    <s v="PAYROLL/846024"/>
    <s v="PAYROLL/846024"/>
    <m/>
    <n v="3644.53"/>
    <n v="3644.53"/>
  </r>
  <r>
    <x v="1"/>
    <x v="6"/>
    <s v="Accrued Payroll Insurance"/>
    <x v="15"/>
    <s v="AP000000325200001"/>
    <s v="LMF"/>
    <s v="BCBS/74601634"/>
    <s v="8.1-9.1"/>
    <n v="7793.8"/>
    <m/>
    <n v="-7793.8"/>
  </r>
  <r>
    <x v="1"/>
    <x v="6"/>
    <s v="Accrued Payroll Insurance"/>
    <x v="18"/>
    <s v="AP000000324200001"/>
    <s v="LMF"/>
    <s v="PAYROLL/851244"/>
    <s v="PAYROLL/851244"/>
    <m/>
    <n v="3644.53"/>
    <n v="3644.53"/>
  </r>
  <r>
    <x v="1"/>
    <x v="6"/>
    <s v="Accrued Payroll Insurance"/>
    <x v="2"/>
    <s v="AP000000325000001"/>
    <s v="LMF"/>
    <s v="PAYROLL/857685"/>
    <s v="PAYROLL/857685"/>
    <m/>
    <n v="3644.53"/>
    <n v="3644.53"/>
  </r>
  <r>
    <x v="1"/>
    <x v="6"/>
    <s v="Accrued Payroll Insurance"/>
    <x v="22"/>
    <s v="AP000000325200002"/>
    <s v="LMF"/>
    <s v="BCBS/74652504"/>
    <s v="9.1-10.1"/>
    <n v="7793.8"/>
    <m/>
    <n v="-7793.8"/>
  </r>
  <r>
    <x v="1"/>
    <x v="6"/>
    <s v="Accrued Payroll Insurance"/>
    <x v="29"/>
    <s v="AP000000327300003"/>
    <s v="LMF"/>
    <s v="PAYROLL/864369"/>
    <s v="PAYROLL/864369"/>
    <m/>
    <n v="3644.53"/>
    <n v="3644.53"/>
  </r>
  <r>
    <x v="1"/>
    <x v="6"/>
    <s v="Accrued Payroll Insurance"/>
    <x v="3"/>
    <s v="AP000000327300004"/>
    <s v="LMF"/>
    <s v="PAYROLL/870327"/>
    <s v="PAYROLL/870327"/>
    <m/>
    <n v="3644.53"/>
    <n v="3644.53"/>
  </r>
  <r>
    <x v="1"/>
    <x v="6"/>
    <s v="Accrued Payroll Insurance"/>
    <x v="3"/>
    <s v="GL0052900001"/>
    <s v="LKM"/>
    <s v="To Adjust Group Insurance"/>
    <s v="Accrued Payroll Insurance"/>
    <m/>
    <n v="353.7"/>
    <n v="353.7"/>
  </r>
  <r>
    <x v="1"/>
    <x v="6"/>
    <s v="Accrued Payroll Insurance"/>
    <x v="33"/>
    <s v="AP000000331800001"/>
    <s v="LMF"/>
    <s v="BCBS/10.1.20"/>
    <s v="10.1-11.1"/>
    <n v="7793.8"/>
    <m/>
    <n v="-7793.8"/>
  </r>
  <r>
    <x v="1"/>
    <x v="6"/>
    <s v="Accrued Payroll Insurance"/>
    <x v="40"/>
    <s v="AP000000330600001"/>
    <s v="LMF"/>
    <s v="PAYROLL/876446"/>
    <s v="PAYROLL/876446"/>
    <m/>
    <n v="3644.53"/>
    <n v="3644.53"/>
  </r>
  <r>
    <x v="1"/>
    <x v="6"/>
    <s v="Accrued Payroll Insurance"/>
    <x v="46"/>
    <s v="AP000000330700001"/>
    <s v="LMF"/>
    <s v="PAYROLL/882658"/>
    <s v="PAYROLL/882658"/>
    <m/>
    <n v="3644.53"/>
    <n v="3644.53"/>
  </r>
  <r>
    <x v="1"/>
    <x v="6"/>
    <s v="Accrued Payroll Insurance"/>
    <x v="4"/>
    <s v="GL0053000005"/>
    <s v="KMG"/>
    <s v="To adjust 2105/2106"/>
    <s v="Accrued Payroll Insurance"/>
    <m/>
    <n v="504.74"/>
    <n v="504.74"/>
  </r>
  <r>
    <x v="1"/>
    <x v="6"/>
    <s v="Accrued Payroll Insurance"/>
    <x v="47"/>
    <s v="AP000000333400002"/>
    <s v="LMF"/>
    <s v="BCBS/74804762"/>
    <s v="Nov"/>
    <n v="7790.8"/>
    <m/>
    <n v="-7790.8"/>
  </r>
  <r>
    <x v="1"/>
    <x v="6"/>
    <s v="Accrued Payroll Insurance"/>
    <x v="52"/>
    <s v="AP000000333200001"/>
    <s v="LMF"/>
    <s v="PAYROLL/889523"/>
    <s v="PAYROLL/889523"/>
    <m/>
    <n v="3644.53"/>
    <n v="3644.53"/>
  </r>
  <r>
    <x v="1"/>
    <x v="6"/>
    <s v="Accrued Payroll Insurance"/>
    <x v="5"/>
    <s v="AP000000333400001"/>
    <s v="LMF"/>
    <s v="PAYROLL/894786"/>
    <s v="PAYROLL/894786"/>
    <m/>
    <n v="3644.53"/>
    <n v="3644.53"/>
  </r>
  <r>
    <x v="1"/>
    <x v="6"/>
    <s v="Accrued Payroll Insurance"/>
    <x v="5"/>
    <s v="GL0053100001"/>
    <s v="KMG"/>
    <s v="To adjust 2105/2106"/>
    <s v="Accrued Payroll Insurance"/>
    <m/>
    <n v="501.74"/>
    <n v="501.74"/>
  </r>
  <r>
    <x v="1"/>
    <x v="6"/>
    <s v="Accrued Payroll Insurance"/>
    <x v="58"/>
    <s v="AP000000335600001"/>
    <s v="LMF"/>
    <s v="BCBS/74804762DEC"/>
    <s v="Dec"/>
    <n v="7790.8"/>
    <m/>
    <n v="-7790.8"/>
  </r>
  <r>
    <x v="1"/>
    <x v="6"/>
    <s v="Accrued Payroll Insurance"/>
    <x v="64"/>
    <s v="AP000000334200001"/>
    <s v="LMF"/>
    <s v="PAYROLL/903359"/>
    <s v="PAYROLL/903359"/>
    <m/>
    <n v="3644.53"/>
    <n v="3644.53"/>
  </r>
  <r>
    <x v="1"/>
    <x v="6"/>
    <s v="Accrued Payroll Insurance"/>
    <x v="6"/>
    <s v="AP000000334300001"/>
    <s v="LMF"/>
    <s v="PAYROLL/905271"/>
    <s v="PAYROLL/905271"/>
    <m/>
    <n v="3644.53"/>
    <n v="3644.53"/>
  </r>
  <r>
    <x v="1"/>
    <x v="6"/>
    <s v="Accrued Payroll Insurance"/>
    <x v="6"/>
    <s v="GL0053200001"/>
    <s v="KMG"/>
    <s v="To adjust 2100, 2105, 2106"/>
    <s v="Accrued Payroll Insurance"/>
    <m/>
    <n v="501.74"/>
    <n v="501.74"/>
  </r>
  <r>
    <x v="1"/>
    <x v="6"/>
    <s v="Accrued Payroll Insurance"/>
    <x v="68"/>
    <s v="AP000000336600001"/>
    <s v="LMF"/>
    <s v="BCBS/74893595"/>
    <s v="Jan"/>
    <n v="8167.56"/>
    <m/>
    <n v="-8167.56"/>
  </r>
  <r>
    <x v="1"/>
    <x v="6"/>
    <s v="Accrued Payroll Insurance"/>
    <x v="74"/>
    <s v="AP000000336600002"/>
    <s v="LMF"/>
    <s v="PAYROLL/917640"/>
    <s v="PAYROLL/917640"/>
    <m/>
    <n v="3644.53"/>
    <n v="3644.53"/>
  </r>
  <r>
    <x v="1"/>
    <x v="6"/>
    <s v="Accrued Payroll Insurance"/>
    <x v="77"/>
    <s v="AP000000336600003"/>
    <s v="LMF"/>
    <s v="PAYROLL/925705"/>
    <s v="PAYROLL/925705"/>
    <m/>
    <n v="3644.53"/>
    <n v="3644.53"/>
  </r>
  <r>
    <x v="1"/>
    <x v="6"/>
    <s v="Accrued Payroll Insurance"/>
    <x v="7"/>
    <s v="GL0053500003"/>
    <s v="LKM"/>
    <s v="To Adjust Insurance Liability"/>
    <s v="Accrued Payroll Insurance"/>
    <m/>
    <n v="878.5"/>
    <n v="878.5"/>
  </r>
  <r>
    <x v="1"/>
    <x v="7"/>
    <s v="Accrued Florida Retirement"/>
    <x v="13"/>
    <s v="AP000000322900002"/>
    <s v="BNB"/>
    <s v="PAYROLL/869579"/>
    <s v="PAYROLL/869579"/>
    <m/>
    <n v="2033.77"/>
    <n v="2033.77"/>
  </r>
  <r>
    <x v="1"/>
    <x v="7"/>
    <s v="Accrued Florida Retirement"/>
    <x v="0"/>
    <s v="AP000000322900001"/>
    <s v="BNB"/>
    <s v="FRS/7.31.20"/>
    <n v="202190306216"/>
    <n v="4037.79"/>
    <m/>
    <n v="-4037.79"/>
  </r>
  <r>
    <x v="1"/>
    <x v="7"/>
    <s v="Accrued Florida Retirement"/>
    <x v="0"/>
    <s v="AP000000322900003"/>
    <s v="BNB"/>
    <s v="PAYROLL/846024"/>
    <s v="PAYROLL/846024"/>
    <m/>
    <n v="1780.52"/>
    <n v="1780.52"/>
  </r>
  <r>
    <x v="1"/>
    <x v="7"/>
    <s v="Accrued Florida Retirement"/>
    <x v="0"/>
    <s v="GL0052400001"/>
    <s v="LKM"/>
    <s v="To Adjust FRS"/>
    <s v="Accrued Florida Retirement"/>
    <m/>
    <n v="223.5"/>
    <n v="223.5"/>
  </r>
  <r>
    <x v="1"/>
    <x v="7"/>
    <s v="Accrued Florida Retirement"/>
    <x v="17"/>
    <s v="AP000000324300001"/>
    <s v="LMF"/>
    <s v="FRS/JUL20"/>
    <s v="Jul Retirement"/>
    <n v="4037.79"/>
    <m/>
    <n v="-4037.79"/>
  </r>
  <r>
    <x v="1"/>
    <x v="7"/>
    <s v="Accrued Florida Retirement"/>
    <x v="17"/>
    <s v="AP000000326400001"/>
    <s v="LMF"/>
    <s v="FRS/VC 8.7.20"/>
    <s v="FRS/VC 8.7.20"/>
    <m/>
    <n v="4037.79"/>
    <n v="4037.79"/>
  </r>
  <r>
    <x v="1"/>
    <x v="7"/>
    <s v="Accrued Florida Retirement"/>
    <x v="18"/>
    <s v="AP000000324200001"/>
    <s v="LMF"/>
    <s v="PAYROLL/851244"/>
    <s v="PAYROLL/851244"/>
    <m/>
    <n v="2378.87"/>
    <n v="2378.87"/>
  </r>
  <r>
    <x v="1"/>
    <x v="7"/>
    <s v="Accrued Florida Retirement"/>
    <x v="2"/>
    <s v="AP000000326200001"/>
    <s v="LMF"/>
    <s v="FRS/AUG20"/>
    <s v="FRS/AUG20"/>
    <n v="4364.32"/>
    <m/>
    <n v="-4364.32"/>
  </r>
  <r>
    <x v="1"/>
    <x v="7"/>
    <s v="Accrued Florida Retirement"/>
    <x v="2"/>
    <s v="GL0052700004"/>
    <s v="KMG"/>
    <s v="To adjust 2106"/>
    <s v="Accrued Florida Retirement"/>
    <n v="6.76"/>
    <m/>
    <n v="-6.76"/>
  </r>
  <r>
    <x v="1"/>
    <x v="7"/>
    <s v="Accrued Florida Retirement"/>
    <x v="2"/>
    <s v="AP000000325000001"/>
    <s v="LMF"/>
    <s v="PAYROLL/857685"/>
    <s v="PAYROLL/857685"/>
    <m/>
    <n v="1992.21"/>
    <n v="1992.21"/>
  </r>
  <r>
    <x v="1"/>
    <x v="7"/>
    <s v="Accrued Florida Retirement"/>
    <x v="29"/>
    <s v="AP000000327300003"/>
    <s v="LMF"/>
    <s v="PAYROLL/864369"/>
    <s v="PAYROLL/864369"/>
    <m/>
    <n v="1919.36"/>
    <n v="1919.36"/>
  </r>
  <r>
    <x v="1"/>
    <x v="7"/>
    <s v="Accrued Florida Retirement"/>
    <x v="3"/>
    <s v="AP000000328400001"/>
    <s v="LMF"/>
    <s v="FRS/SEP20"/>
    <s v="Sep Retirement"/>
    <n v="3828.05"/>
    <m/>
    <n v="-3828.05"/>
  </r>
  <r>
    <x v="1"/>
    <x v="7"/>
    <s v="Accrued Florida Retirement"/>
    <x v="3"/>
    <s v="GL0052800005"/>
    <s v="LKM"/>
    <s v="To Adjust FRS"/>
    <s v="Accrued Florida Retirement"/>
    <n v="5.1100000000000003"/>
    <m/>
    <n v="-5.1100000000000003"/>
  </r>
  <r>
    <x v="1"/>
    <x v="7"/>
    <s v="Accrued Florida Retirement"/>
    <x v="3"/>
    <s v="AP000000327300004"/>
    <s v="LMF"/>
    <s v="PAYROLL/870327"/>
    <s v="PAYROLL/870327"/>
    <m/>
    <n v="1913.8"/>
    <n v="1913.8"/>
  </r>
  <r>
    <x v="1"/>
    <x v="7"/>
    <s v="Accrued Florida Retirement"/>
    <x v="40"/>
    <s v="AP000000330600001"/>
    <s v="LMF"/>
    <s v="PAYROLL/876446"/>
    <s v="PAYROLL/876446"/>
    <m/>
    <n v="1917.24"/>
    <n v="1917.24"/>
  </r>
  <r>
    <x v="1"/>
    <x v="7"/>
    <s v="Accrued Florida Retirement"/>
    <x v="46"/>
    <s v="AP000000330900001"/>
    <s v="LMF"/>
    <s v="FRS/OCT20"/>
    <s v="Oct Retirement"/>
    <n v="3890.77"/>
    <m/>
    <n v="-3890.77"/>
  </r>
  <r>
    <x v="1"/>
    <x v="7"/>
    <s v="Accrued Florida Retirement"/>
    <x v="46"/>
    <s v="AP000000330700001"/>
    <s v="LMF"/>
    <s v="PAYROLL/882658"/>
    <s v="PAYROLL/882658"/>
    <m/>
    <n v="1937.83"/>
    <n v="1937.83"/>
  </r>
  <r>
    <x v="1"/>
    <x v="7"/>
    <s v="Accrued Florida Retirement"/>
    <x v="4"/>
    <s v="GL0053000005"/>
    <s v="KMG"/>
    <s v="To adjust 2105/2106"/>
    <s v="Accrued Florida Retirement"/>
    <m/>
    <n v="35.700000000000003"/>
    <n v="35.700000000000003"/>
  </r>
  <r>
    <x v="1"/>
    <x v="7"/>
    <s v="Accrued Florida Retirement"/>
    <x v="52"/>
    <s v="AP000000333200001"/>
    <s v="LMF"/>
    <s v="PAYROLL/889523"/>
    <s v="PAYROLL/889523"/>
    <m/>
    <n v="1985.88"/>
    <n v="1985.88"/>
  </r>
  <r>
    <x v="1"/>
    <x v="7"/>
    <s v="Accrued Florida Retirement"/>
    <x v="5"/>
    <s v="AP000000333500001"/>
    <s v="LMF"/>
    <s v="FRS/NOV20"/>
    <s v="Nov Retirement"/>
    <n v="3635.84"/>
    <m/>
    <n v="-3635.84"/>
  </r>
  <r>
    <x v="1"/>
    <x v="7"/>
    <s v="Accrued Florida Retirement"/>
    <x v="5"/>
    <s v="GL0053100001"/>
    <s v="KMG"/>
    <s v="To adjust 2105/2106"/>
    <s v="Accrued Florida Retirement"/>
    <n v="279.14999999999998"/>
    <m/>
    <n v="-279.14999999999998"/>
  </r>
  <r>
    <x v="1"/>
    <x v="7"/>
    <s v="Accrued Florida Retirement"/>
    <x v="5"/>
    <s v="AP000000333400001"/>
    <s v="LMF"/>
    <s v="PAYROLL/894786"/>
    <s v="PAYROLL/894786"/>
    <m/>
    <n v="1929.11"/>
    <n v="1929.11"/>
  </r>
  <r>
    <x v="1"/>
    <x v="7"/>
    <s v="Accrued Florida Retirement"/>
    <x v="64"/>
    <s v="AP000000334200001"/>
    <s v="LMF"/>
    <s v="PAYROLL/903359"/>
    <s v="PAYROLL/903359"/>
    <m/>
    <n v="1949.16"/>
    <n v="1949.16"/>
  </r>
  <r>
    <x v="1"/>
    <x v="7"/>
    <s v="Accrued Florida Retirement"/>
    <x v="6"/>
    <s v="AP000000334900003"/>
    <s v="LMF"/>
    <s v="FRS/210060344989"/>
    <s v="Dec Retirement"/>
    <n v="3919.37"/>
    <m/>
    <n v="-3919.37"/>
  </r>
  <r>
    <x v="1"/>
    <x v="7"/>
    <s v="Accrued Florida Retirement"/>
    <x v="6"/>
    <s v="AP000000334300001"/>
    <s v="LMF"/>
    <s v="PAYROLL/905271"/>
    <s v="PAYROLL/905271"/>
    <m/>
    <n v="1931.14"/>
    <n v="1931.14"/>
  </r>
  <r>
    <x v="1"/>
    <x v="7"/>
    <s v="Accrued Florida Retirement"/>
    <x v="6"/>
    <s v="GL0053200001"/>
    <s v="KMG"/>
    <s v="To adjust 2100, 2105, 2106"/>
    <s v="Accrued Florida Retirement"/>
    <m/>
    <n v="39.07"/>
    <n v="39.07"/>
  </r>
  <r>
    <x v="1"/>
    <x v="7"/>
    <s v="Accrued Florida Retirement"/>
    <x v="74"/>
    <s v="AP000000336600002"/>
    <s v="LMF"/>
    <s v="PAYROLL/917640"/>
    <s v="PAYROLL/917640"/>
    <m/>
    <n v="1835.22"/>
    <n v="1835.22"/>
  </r>
  <r>
    <x v="1"/>
    <x v="7"/>
    <s v="Accrued Florida Retirement"/>
    <x v="77"/>
    <s v="AP000000336600003"/>
    <s v="LMF"/>
    <s v="PAYROLL/925705"/>
    <s v="PAYROLL/925705"/>
    <m/>
    <n v="1925.18"/>
    <n v="1925.18"/>
  </r>
  <r>
    <x v="1"/>
    <x v="7"/>
    <s v="Accrued Florida Retirement"/>
    <x v="7"/>
    <s v="AP000000336600004"/>
    <s v="LMF"/>
    <s v="FRS/210290350753"/>
    <s v="Jan Retirement"/>
    <n v="4034.42"/>
    <m/>
    <n v="-4034.42"/>
  </r>
  <r>
    <x v="1"/>
    <x v="7"/>
    <s v="Accrued Florida Retirement"/>
    <x v="7"/>
    <s v="GL0053500002"/>
    <s v="LKM"/>
    <s v="To Adjust FRS"/>
    <s v="Accrued Florida Retirement"/>
    <m/>
    <n v="274.02"/>
    <n v="274.02"/>
  </r>
  <r>
    <x v="1"/>
    <x v="8"/>
    <s v="Accrued Payroll Retirement"/>
    <x v="13"/>
    <s v="AP000000322900002"/>
    <s v="BNB"/>
    <s v="PAYROLL/869579"/>
    <s v="PAYROLL/869579"/>
    <m/>
    <n v="470"/>
    <n v="470"/>
  </r>
  <r>
    <x v="1"/>
    <x v="8"/>
    <s v="Accrued Payroll Retirement"/>
    <x v="0"/>
    <s v="AP000000323100001"/>
    <s v="BNB"/>
    <s v="AIG/7.31.20"/>
    <s v="Ryan L. Beidelman"/>
    <n v="40"/>
    <m/>
    <n v="-40"/>
  </r>
  <r>
    <x v="1"/>
    <x v="8"/>
    <s v="Accrued Payroll Retirement"/>
    <x v="0"/>
    <s v="AP000000323100001"/>
    <s v="BNB"/>
    <s v="AIG/7.31.20"/>
    <s v="Lucie C. Grabner"/>
    <n v="200"/>
    <m/>
    <n v="-200"/>
  </r>
  <r>
    <x v="1"/>
    <x v="8"/>
    <s v="Accrued Payroll Retirement"/>
    <x v="0"/>
    <s v="AP000000323100001"/>
    <s v="BNB"/>
    <s v="AIG/7.31.20"/>
    <s v="Cynthia McCauley"/>
    <n v="700"/>
    <m/>
    <n v="-700"/>
  </r>
  <r>
    <x v="1"/>
    <x v="8"/>
    <s v="Accrued Payroll Retirement"/>
    <x v="0"/>
    <s v="AP000000322900003"/>
    <s v="BNB"/>
    <s v="PAYROLL/846024"/>
    <s v="PAYROLL/846024"/>
    <m/>
    <n v="470"/>
    <n v="470"/>
  </r>
  <r>
    <x v="1"/>
    <x v="8"/>
    <s v="Accrued Payroll Retirement"/>
    <x v="18"/>
    <s v="AP000000324200001"/>
    <s v="LMF"/>
    <s v="PAYROLL/851244"/>
    <s v="PAYROLL/851244"/>
    <m/>
    <n v="470"/>
    <n v="470"/>
  </r>
  <r>
    <x v="1"/>
    <x v="8"/>
    <s v="Accrued Payroll Retirement"/>
    <x v="2"/>
    <s v="AP000000325100001"/>
    <s v="LMF"/>
    <s v="AIG/AUG-20"/>
    <s v="Retirement"/>
    <n v="940"/>
    <m/>
    <n v="-940"/>
  </r>
  <r>
    <x v="1"/>
    <x v="8"/>
    <s v="Accrued Payroll Retirement"/>
    <x v="2"/>
    <s v="AP000000325000001"/>
    <s v="LMF"/>
    <s v="PAYROLL/857685"/>
    <s v="PAYROLL/857685"/>
    <m/>
    <n v="470"/>
    <n v="470"/>
  </r>
  <r>
    <x v="1"/>
    <x v="8"/>
    <s v="Accrued Payroll Retirement"/>
    <x v="29"/>
    <s v="AP000000327300003"/>
    <s v="LMF"/>
    <s v="PAYROLL/864369"/>
    <s v="PAYROLL/864369"/>
    <m/>
    <n v="470"/>
    <n v="470"/>
  </r>
  <r>
    <x v="1"/>
    <x v="8"/>
    <s v="Accrued Payroll Retirement"/>
    <x v="3"/>
    <s v="AP000000327400001"/>
    <s v="LMF"/>
    <s v="AIG/SEP-20"/>
    <s v="Retirement"/>
    <n v="940"/>
    <m/>
    <n v="-940"/>
  </r>
  <r>
    <x v="1"/>
    <x v="8"/>
    <s v="Accrued Payroll Retirement"/>
    <x v="3"/>
    <s v="AP000000327300004"/>
    <s v="LMF"/>
    <s v="PAYROLL/870327"/>
    <s v="PAYROLL/870327"/>
    <m/>
    <n v="470"/>
    <n v="470"/>
  </r>
  <r>
    <x v="1"/>
    <x v="8"/>
    <s v="Accrued Payroll Retirement"/>
    <x v="40"/>
    <s v="AP000000330600001"/>
    <s v="LMF"/>
    <s v="PAYROLL/876446"/>
    <s v="PAYROLL/876446"/>
    <m/>
    <n v="470"/>
    <n v="470"/>
  </r>
  <r>
    <x v="1"/>
    <x v="8"/>
    <s v="Accrued Payroll Retirement"/>
    <x v="46"/>
    <s v="AP000000330700001"/>
    <s v="LMF"/>
    <s v="PAYROLL/882658"/>
    <s v="PAYROLL/882658"/>
    <m/>
    <n v="470"/>
    <n v="470"/>
  </r>
  <r>
    <x v="1"/>
    <x v="8"/>
    <s v="Accrued Payroll Retirement"/>
    <x v="78"/>
    <s v="AP000000333100001"/>
    <s v="LMF"/>
    <s v="AIG/OCT-20"/>
    <s v="Retirement"/>
    <n v="940"/>
    <m/>
    <n v="-940"/>
  </r>
  <r>
    <x v="1"/>
    <x v="8"/>
    <s v="Accrued Payroll Retirement"/>
    <x v="52"/>
    <s v="AP000000333200001"/>
    <s v="LMF"/>
    <s v="PAYROLL/889523"/>
    <s v="PAYROLL/889523"/>
    <m/>
    <n v="470"/>
    <n v="470"/>
  </r>
  <r>
    <x v="1"/>
    <x v="8"/>
    <s v="Accrued Payroll Retirement"/>
    <x v="5"/>
    <s v="AP000000333400001"/>
    <s v="LMF"/>
    <s v="PAYROLL/894786"/>
    <s v="PAYROLL/894786"/>
    <m/>
    <n v="470"/>
    <n v="470"/>
  </r>
  <r>
    <x v="1"/>
    <x v="8"/>
    <s v="Accrued Payroll Retirement"/>
    <x v="63"/>
    <s v="AP000000333600006"/>
    <s v="LMF"/>
    <s v="AIG/NOV20"/>
    <s v="Retirement"/>
    <n v="940"/>
    <m/>
    <n v="-940"/>
  </r>
  <r>
    <x v="1"/>
    <x v="8"/>
    <s v="Accrued Payroll Retirement"/>
    <x v="64"/>
    <s v="AP000000334200001"/>
    <s v="LMF"/>
    <s v="PAYROLL/903359"/>
    <s v="PAYROLL/903359"/>
    <m/>
    <n v="470"/>
    <n v="470"/>
  </r>
  <r>
    <x v="1"/>
    <x v="8"/>
    <s v="Accrued Payroll Retirement"/>
    <x v="6"/>
    <s v="AP000000334800001"/>
    <s v="LMF"/>
    <s v="AIG/DEC20"/>
    <s v="Retirement"/>
    <n v="940"/>
    <m/>
    <n v="-940"/>
  </r>
  <r>
    <x v="1"/>
    <x v="8"/>
    <s v="Accrued Payroll Retirement"/>
    <x v="6"/>
    <s v="AP000000334300001"/>
    <s v="LMF"/>
    <s v="PAYROLL/905271"/>
    <s v="PAYROLL/905271"/>
    <m/>
    <n v="470"/>
    <n v="470"/>
  </r>
  <r>
    <x v="1"/>
    <x v="8"/>
    <s v="Accrued Payroll Retirement"/>
    <x v="74"/>
    <s v="AP000000336600002"/>
    <s v="LMF"/>
    <s v="PAYROLL/917640"/>
    <s v="PAYROLL/917640"/>
    <m/>
    <n v="470"/>
    <n v="470"/>
  </r>
  <r>
    <x v="1"/>
    <x v="8"/>
    <s v="Accrued Payroll Retirement"/>
    <x v="77"/>
    <s v="AP000000336600003"/>
    <s v="LMF"/>
    <s v="PAYROLL/925705"/>
    <s v="PAYROLL/925705"/>
    <m/>
    <n v="470"/>
    <n v="470"/>
  </r>
  <r>
    <x v="1"/>
    <x v="8"/>
    <s v="Accrued Payroll Retirement"/>
    <x v="7"/>
    <s v="AP000000336400001"/>
    <s v="LMF"/>
    <s v="AIG/JAN21"/>
    <s v="Retirement"/>
    <n v="940"/>
    <m/>
    <n v="-940"/>
  </r>
  <r>
    <x v="1"/>
    <x v="9"/>
    <s v="Accrued Payables"/>
    <x v="8"/>
    <s v="AP000000321400002"/>
    <s v="LMF"/>
    <s v="FRS/201830300084/EFT7.1.20B/JUN"/>
    <s v="FRS/201830300084/EFT7.1.20B/JUN"/>
    <n v="4546.33"/>
    <m/>
    <n v="-4546.33"/>
  </r>
  <r>
    <x v="1"/>
    <x v="9"/>
    <s v="Accrued Payables"/>
    <x v="8"/>
    <s v="AP000000323100002"/>
    <s v="BNB"/>
    <s v="NURSING"/>
    <s v="BAYHAVEN/44"/>
    <m/>
    <n v="240"/>
    <n v="240"/>
  </r>
  <r>
    <x v="1"/>
    <x v="9"/>
    <s v="Accrued Payables"/>
    <x v="8"/>
    <s v="AP000000323100004"/>
    <s v="BNB"/>
    <s v="MCCAULEY/7.1.20REIM"/>
    <s v="Richardson's"/>
    <m/>
    <n v="160"/>
    <n v="160"/>
  </r>
  <r>
    <x v="1"/>
    <x v="9"/>
    <s v="Accrued Payables"/>
    <x v="9"/>
    <s v="AP000000321300001"/>
    <s v="LMF"/>
    <s v="SCHOOLFIN/14896"/>
    <s v="SCHOOLFIN/14896"/>
    <n v="1535.01"/>
    <m/>
    <n v="-1535.01"/>
  </r>
  <r>
    <x v="1"/>
    <x v="9"/>
    <s v="Accrued Payables"/>
    <x v="10"/>
    <s v="AP000000321600002"/>
    <s v="LMF"/>
    <s v="JUL-SEP DUES"/>
    <s v="KIWANISCLUB/7.5.20"/>
    <m/>
    <n v="57"/>
    <n v="57"/>
  </r>
  <r>
    <x v="1"/>
    <x v="9"/>
    <s v="Accrued Payables"/>
    <x v="11"/>
    <s v="AP000000321800001"/>
    <s v="LMF"/>
    <s v="AMERICANEXPRESS/6.14.20/EFT7.9.20/7/9/2020"/>
    <s v="AMERICANEXPRESS/6.14.20/EFT7.9.20/7/9/2020"/>
    <n v="8747.1"/>
    <m/>
    <n v="-8747.1"/>
  </r>
  <r>
    <x v="1"/>
    <x v="9"/>
    <s v="Accrued Payables"/>
    <x v="12"/>
    <s v="AP000000321700001"/>
    <s v="LMF"/>
    <s v="WAGEWORKS/14897"/>
    <s v="WAGEWORKS/14897"/>
    <n v="485"/>
    <m/>
    <n v="-485"/>
  </r>
  <r>
    <x v="1"/>
    <x v="9"/>
    <s v="Accrued Payables"/>
    <x v="12"/>
    <s v="AP000000321700002"/>
    <s v="LMF"/>
    <s v="KIWANISCLUB/14898"/>
    <s v="KIWANISCLUB/14898"/>
    <n v="57"/>
    <m/>
    <n v="-57"/>
  </r>
  <r>
    <x v="1"/>
    <x v="9"/>
    <s v="Accrued Payables"/>
    <x v="13"/>
    <s v="AP000000322000001"/>
    <s v="LMF"/>
    <s v="AIG/14900"/>
    <s v="AIG/14900"/>
    <n v="1240"/>
    <m/>
    <n v="-1240"/>
  </r>
  <r>
    <x v="1"/>
    <x v="9"/>
    <s v="Accrued Payables"/>
    <x v="13"/>
    <s v="AP000000322000002"/>
    <s v="LMF"/>
    <s v="SCHOOLFIN/14901"/>
    <s v="SCHOOLFIN/14901"/>
    <n v="1821.45"/>
    <m/>
    <n v="-1821.45"/>
  </r>
  <r>
    <x v="1"/>
    <x v="9"/>
    <s v="Accrued Payables"/>
    <x v="13"/>
    <s v="AP000000322200002"/>
    <s v="LMF"/>
    <s v="07.15.20"/>
    <s v="AMERICANEXPRESS/7.15.20"/>
    <m/>
    <n v="8627.73"/>
    <n v="8627.73"/>
  </r>
  <r>
    <x v="1"/>
    <x v="9"/>
    <s v="Accrued Payables"/>
    <x v="14"/>
    <s v="AP000000322800001"/>
    <s v="LMF"/>
    <s v="COFPC/14903"/>
    <s v="COFPC/14903"/>
    <n v="234.14"/>
    <m/>
    <n v="-234.14"/>
  </r>
  <r>
    <x v="1"/>
    <x v="9"/>
    <s v="Accrued Payables"/>
    <x v="14"/>
    <s v="AP000000322600001"/>
    <s v="LMF"/>
    <s v="WSG"/>
    <s v="COFPC/MAY/JUN20"/>
    <m/>
    <n v="234.14"/>
    <n v="234.14"/>
  </r>
  <r>
    <x v="1"/>
    <x v="9"/>
    <s v="Accrued Payables"/>
    <x v="79"/>
    <s v="AP000000323100005"/>
    <s v="BNB"/>
    <d v="2021-07-20T00:00:00"/>
    <s v="SCHOOLFIN/2020-2021 1"/>
    <m/>
    <n v="1789.59"/>
    <n v="1789.59"/>
  </r>
  <r>
    <x v="1"/>
    <x v="9"/>
    <s v="Accrued Payables"/>
    <x v="0"/>
    <s v="AP000000323200001"/>
    <s v="LMF"/>
    <s v="TO ADJ POST DATE"/>
    <s v="CLS/7.31.20TRANSB"/>
    <n v="250000"/>
    <m/>
    <n v="-250000"/>
  </r>
  <r>
    <x v="1"/>
    <x v="9"/>
    <s v="Accrued Payables"/>
    <x v="0"/>
    <s v="AP000000322900001"/>
    <s v="BNB"/>
    <s v="FRS"/>
    <s v="FRS/7.31.20"/>
    <m/>
    <n v="4037.79"/>
    <n v="4037.79"/>
  </r>
  <r>
    <x v="1"/>
    <x v="9"/>
    <s v="Accrued Payables"/>
    <x v="0"/>
    <s v="AP000000323100001"/>
    <s v="BNB"/>
    <s v="RETIREMENT"/>
    <s v="AIG/7.31.20"/>
    <m/>
    <n v="940"/>
    <n v="940"/>
  </r>
  <r>
    <x v="1"/>
    <x v="9"/>
    <s v="Accrued Payables"/>
    <x v="0"/>
    <s v="AP000000323100003"/>
    <s v="BNB"/>
    <s v="TRANSFER"/>
    <s v="CLS/7.31.20TRANSFER"/>
    <m/>
    <n v="250000"/>
    <n v="250000"/>
  </r>
  <r>
    <x v="1"/>
    <x v="9"/>
    <s v="Accrued Payables"/>
    <x v="80"/>
    <s v="AP000000323400001"/>
    <s v="LMF"/>
    <s v="TRANSPORTATION"/>
    <s v="BDS/4411"/>
    <m/>
    <n v="101"/>
    <n v="101"/>
  </r>
  <r>
    <x v="1"/>
    <x v="9"/>
    <s v="Accrued Payables"/>
    <x v="81"/>
    <s v="AP000000323100006"/>
    <s v="BNB"/>
    <s v="DEATON/20304ES"/>
    <s v="Tech onsite"/>
    <m/>
    <n v="2933.01"/>
    <n v="2933.01"/>
  </r>
  <r>
    <x v="1"/>
    <x v="9"/>
    <s v="Accrued Payables"/>
    <x v="17"/>
    <s v="AP000000322900001"/>
    <s v="BNB"/>
    <s v="FRS/7.31.20/8.7.20/FRS"/>
    <s v="FRS/7.31.20/8.7.20/FRS"/>
    <n v="4037.79"/>
    <m/>
    <n v="-4037.79"/>
  </r>
  <r>
    <x v="1"/>
    <x v="9"/>
    <s v="Accrued Payables"/>
    <x v="17"/>
    <s v="AP000000326400001"/>
    <s v="LMF"/>
    <s v="FRS/VC 8.7.20"/>
    <s v="FRS/VC 8.7.20"/>
    <n v="4037.79"/>
    <m/>
    <n v="-4037.79"/>
  </r>
  <r>
    <x v="1"/>
    <x v="9"/>
    <s v="Accrued Payables"/>
    <x v="17"/>
    <s v="AP000000326300001"/>
    <s v="LMF"/>
    <s v="FRS/VC EFT8.7.20/VD 8.7.20"/>
    <s v="FRS/VC EFT8.7.20/VD 8.7.20"/>
    <m/>
    <n v="4037.79"/>
    <n v="4037.79"/>
  </r>
  <r>
    <x v="1"/>
    <x v="9"/>
    <s v="Accrued Payables"/>
    <x v="82"/>
    <s v="AP000000324400001"/>
    <s v="LMF"/>
    <s v="WC 8.1.20-8.1.21"/>
    <s v="RETAILFIRST/11564016"/>
    <m/>
    <n v="1997.71"/>
    <n v="1997.71"/>
  </r>
  <r>
    <x v="1"/>
    <x v="9"/>
    <s v="Accrued Payables"/>
    <x v="1"/>
    <s v="AP000000323000001"/>
    <s v="BNB"/>
    <s v="AIG/14904"/>
    <s v="AIG/14904"/>
    <n v="940"/>
    <m/>
    <n v="-940"/>
  </r>
  <r>
    <x v="1"/>
    <x v="9"/>
    <s v="Accrued Payables"/>
    <x v="1"/>
    <s v="AP000000323000002"/>
    <s v="BNB"/>
    <s v="BAYHAVEN/14905"/>
    <s v="BAYHAVEN/14905"/>
    <n v="240"/>
    <m/>
    <n v="-240"/>
  </r>
  <r>
    <x v="1"/>
    <x v="9"/>
    <s v="Accrued Payables"/>
    <x v="1"/>
    <s v="AP000000323000003"/>
    <s v="BNB"/>
    <s v="CLS/14906"/>
    <s v="CLS/14906"/>
    <n v="250000"/>
    <m/>
    <n v="-250000"/>
  </r>
  <r>
    <x v="1"/>
    <x v="9"/>
    <s v="Accrued Payables"/>
    <x v="1"/>
    <s v="AP000000323000004"/>
    <s v="BNB"/>
    <s v="MCCAULEY/14907"/>
    <s v="MCCAULEY/14907"/>
    <n v="160"/>
    <m/>
    <n v="-160"/>
  </r>
  <r>
    <x v="1"/>
    <x v="9"/>
    <s v="Accrued Payables"/>
    <x v="1"/>
    <s v="AP000000323000005"/>
    <s v="BNB"/>
    <s v="SCHOOLFIN/14908"/>
    <s v="SCHOOLFIN/14908"/>
    <n v="1789.59"/>
    <m/>
    <n v="-1789.59"/>
  </r>
  <r>
    <x v="1"/>
    <x v="9"/>
    <s v="Accrued Payables"/>
    <x v="1"/>
    <s v="AP000000323000006"/>
    <s v="BNB"/>
    <s v="DEATON/14909"/>
    <s v="DEATON/14909"/>
    <n v="2933.01"/>
    <m/>
    <n v="-2933.01"/>
  </r>
  <r>
    <x v="1"/>
    <x v="9"/>
    <s v="Accrued Payables"/>
    <x v="1"/>
    <s v="AP000000323300001"/>
    <s v="LMF"/>
    <s v="CLS/7.31.20ADJ"/>
    <s v="CLS/7.31.20ADJ"/>
    <m/>
    <n v="250000"/>
    <n v="250000"/>
  </r>
  <r>
    <x v="1"/>
    <x v="9"/>
    <s v="Accrued Payables"/>
    <x v="83"/>
    <s v="AP000000323600001"/>
    <s v="LMF"/>
    <s v="CAP AND GOWNS"/>
    <s v="HERFF/2647741"/>
    <m/>
    <n v="766.53"/>
    <n v="766.53"/>
  </r>
  <r>
    <x v="1"/>
    <x v="9"/>
    <s v="Accrued Payables"/>
    <x v="19"/>
    <s v="AP000000323500001"/>
    <s v="LMF"/>
    <s v="BDS/14910"/>
    <s v="BDS/14910"/>
    <n v="101"/>
    <m/>
    <n v="-101"/>
  </r>
  <r>
    <x v="1"/>
    <x v="9"/>
    <s v="Accrued Payables"/>
    <x v="20"/>
    <s v="AP000000323500002"/>
    <s v="LMF"/>
    <s v="HERFF/14911"/>
    <s v="HERFF/14911"/>
    <n v="716.38"/>
    <m/>
    <n v="-716.38"/>
  </r>
  <r>
    <x v="1"/>
    <x v="9"/>
    <s v="Accrued Payables"/>
    <x v="84"/>
    <s v="AP000000323700001"/>
    <s v="LMF"/>
    <s v="AUG"/>
    <s v="SCHOOLFIN/2020-2021 2"/>
    <m/>
    <n v="1793.52"/>
    <n v="1793.52"/>
  </r>
  <r>
    <x v="1"/>
    <x v="9"/>
    <s v="Accrued Payables"/>
    <x v="21"/>
    <s v="AP000000323800001"/>
    <s v="LMF"/>
    <s v="SCHOOLFIN/14912"/>
    <s v="SCHOOLFIN/14912"/>
    <n v="1793.52"/>
    <m/>
    <n v="-1793.52"/>
  </r>
  <r>
    <x v="1"/>
    <x v="9"/>
    <s v="Accrued Payables"/>
    <x v="21"/>
    <s v="AP000000324000001"/>
    <s v="LMF"/>
    <s v="AMERICANEXPRESS/EFT8.26.20"/>
    <s v="AMERICANEXPRESS/EFT8.26.20"/>
    <n v="12314.45"/>
    <m/>
    <n v="-12314.45"/>
  </r>
  <r>
    <x v="1"/>
    <x v="9"/>
    <s v="Accrued Payables"/>
    <x v="21"/>
    <s v="AP000000324000001"/>
    <s v="LMF"/>
    <s v="AMERICANEXPRESS/EFT8.26.20"/>
    <s v="AMERICANEXPRESS/EFT8.26.20"/>
    <m/>
    <n v="20"/>
    <n v="20"/>
  </r>
  <r>
    <x v="1"/>
    <x v="9"/>
    <s v="Accrued Payables"/>
    <x v="85"/>
    <s v="AP000000325400001"/>
    <s v="LMF"/>
    <s v="2020 THERAPY"/>
    <s v="APEX/246"/>
    <m/>
    <n v="3714.88"/>
    <n v="3714.88"/>
  </r>
  <r>
    <x v="1"/>
    <x v="9"/>
    <s v="Accrued Payables"/>
    <x v="2"/>
    <s v="AP000000324500001"/>
    <s v="LMF"/>
    <s v="AUG ARMED GUARD"/>
    <s v="MINUTEMAN/20-248"/>
    <m/>
    <n v="1400"/>
    <n v="1400"/>
  </r>
  <r>
    <x v="1"/>
    <x v="9"/>
    <s v="Accrued Payables"/>
    <x v="2"/>
    <s v="AP000000324600001"/>
    <s v="LMF"/>
    <s v="UPS"/>
    <s v="SCHOOLFIN/AUG-20"/>
    <m/>
    <n v="8.36"/>
    <n v="8.36"/>
  </r>
  <r>
    <x v="1"/>
    <x v="9"/>
    <s v="Accrued Payables"/>
    <x v="2"/>
    <s v="AP000000325100001"/>
    <s v="LMF"/>
    <s v="RETIREMENT"/>
    <s v="AIG/AUG-20"/>
    <m/>
    <n v="940"/>
    <n v="940"/>
  </r>
  <r>
    <x v="1"/>
    <x v="9"/>
    <s v="Accrued Payables"/>
    <x v="2"/>
    <s v="AP000000326200001"/>
    <s v="LMF"/>
    <s v="AUG RETIREMENT"/>
    <s v="FRS/AUG20"/>
    <m/>
    <n v="4364.32"/>
    <n v="4364.32"/>
  </r>
  <r>
    <x v="1"/>
    <x v="9"/>
    <s v="Accrued Payables"/>
    <x v="22"/>
    <s v="AP000000324100001"/>
    <s v="LMF"/>
    <s v="RETAILFIRST/14913"/>
    <s v="RETAILFIRST/14913"/>
    <n v="1997.71"/>
    <m/>
    <n v="-1997.71"/>
  </r>
  <r>
    <x v="1"/>
    <x v="9"/>
    <s v="Accrued Payables"/>
    <x v="22"/>
    <s v="AP000000324100002"/>
    <s v="LMF"/>
    <s v="MINUTEMAN/14914"/>
    <s v="MINUTEMAN/14914"/>
    <n v="1400"/>
    <m/>
    <n v="-1400"/>
  </r>
  <r>
    <x v="1"/>
    <x v="9"/>
    <s v="Accrued Payables"/>
    <x v="22"/>
    <s v="AP000000325700001"/>
    <s v="LMF"/>
    <s v="CLEARING BACK LOT"/>
    <s v="REDMONDS/3824B"/>
    <m/>
    <n v="2500"/>
    <n v="2500"/>
  </r>
  <r>
    <x v="1"/>
    <x v="9"/>
    <s v="Accrued Payables"/>
    <x v="22"/>
    <s v="AP000000326600002"/>
    <s v="LMF"/>
    <s v="9.24.20-9.24.21"/>
    <s v="ACENTRIA/20-21"/>
    <m/>
    <n v="4145.3999999999996"/>
    <n v="4145.3999999999996"/>
  </r>
  <r>
    <x v="1"/>
    <x v="9"/>
    <s v="Accrued Payables"/>
    <x v="22"/>
    <s v="AP000000326600003"/>
    <s v="LMF"/>
    <s v="CAP &amp; GOWNS"/>
    <s v="HERFF/002647741"/>
    <m/>
    <n v="766.53"/>
    <n v="766.53"/>
  </r>
  <r>
    <x v="1"/>
    <x v="9"/>
    <s v="Accrued Payables"/>
    <x v="22"/>
    <s v="AP000000327900001"/>
    <s v="LMF"/>
    <s v="STUMP GRINDING"/>
    <s v="MCCAULEY/8.21.20REIMB"/>
    <m/>
    <n v="400"/>
    <n v="400"/>
  </r>
  <r>
    <x v="1"/>
    <x v="9"/>
    <s v="Accrued Payables"/>
    <x v="22"/>
    <s v="AP000000327900002"/>
    <s v="LMF"/>
    <s v="MURAL PROJECT"/>
    <s v="PARKERH/NOV19-AUG20"/>
    <m/>
    <n v="4000"/>
    <n v="4000"/>
  </r>
  <r>
    <x v="1"/>
    <x v="9"/>
    <s v="Accrued Payables"/>
    <x v="22"/>
    <s v="AP000000328200002"/>
    <s v="LMF"/>
    <s v="EXTRA PHONES"/>
    <s v="DEATON/INV20304ESB"/>
    <m/>
    <n v="384"/>
    <n v="384"/>
  </r>
  <r>
    <x v="1"/>
    <x v="9"/>
    <s v="Accrued Payables"/>
    <x v="23"/>
    <s v="AP000000324700001"/>
    <s v="LMF"/>
    <s v="SCHOOLFIN/14915"/>
    <s v="SCHOOLFIN/14915"/>
    <n v="8.36"/>
    <m/>
    <n v="-8.36"/>
  </r>
  <r>
    <x v="1"/>
    <x v="9"/>
    <s v="Accrued Payables"/>
    <x v="25"/>
    <s v="AP000000324900001"/>
    <s v="LMF"/>
    <s v="AIG/14916"/>
    <s v="AIG/14916"/>
    <n v="940"/>
    <m/>
    <n v="-940"/>
  </r>
  <r>
    <x v="1"/>
    <x v="9"/>
    <s v="Accrued Payables"/>
    <x v="25"/>
    <s v="AP000000326200001"/>
    <s v="LMF"/>
    <s v="FRS/AUG20/EFT9.4.20/AUG RETIREMENT"/>
    <s v="FRS/AUG20/EFT9.4.20/AUG RETIREMENT"/>
    <n v="4364.32"/>
    <m/>
    <n v="-4364.32"/>
  </r>
  <r>
    <x v="1"/>
    <x v="9"/>
    <s v="Accrued Payables"/>
    <x v="26"/>
    <s v="AP000000324900002"/>
    <s v="LMF"/>
    <s v="APEX/14917"/>
    <s v="APEX/14917"/>
    <n v="3714.88"/>
    <m/>
    <n v="-3714.88"/>
  </r>
  <r>
    <x v="1"/>
    <x v="9"/>
    <s v="Accrued Payables"/>
    <x v="86"/>
    <s v="AP000000325500001"/>
    <s v="LMF"/>
    <s v="M.FOWLER PEX RESTORE"/>
    <s v="SFSPREPAIDVISA/9.9.20MFPEX"/>
    <m/>
    <n v="50.09"/>
    <n v="50.09"/>
  </r>
  <r>
    <x v="1"/>
    <x v="9"/>
    <s v="Accrued Payables"/>
    <x v="86"/>
    <s v="AP000000325800001"/>
    <s v="LMF"/>
    <s v="REIMB STANDREWS YACH"/>
    <s v="MCCAULEY/9.9.20"/>
    <m/>
    <n v="123.19"/>
    <n v="123.19"/>
  </r>
  <r>
    <x v="1"/>
    <x v="9"/>
    <s v="Accrued Payables"/>
    <x v="27"/>
    <s v="AP000000324900003"/>
    <s v="LMF"/>
    <s v="SFSPREPAIDVISA/14918"/>
    <s v="SFSPREPAIDVISA/14918"/>
    <n v="954.36"/>
    <m/>
    <n v="-954.36"/>
  </r>
  <r>
    <x v="1"/>
    <x v="9"/>
    <s v="Accrued Payables"/>
    <x v="27"/>
    <s v="AP000000324900004"/>
    <s v="LMF"/>
    <s v="GRABNERK/14919"/>
    <s v="GRABNERK/14919"/>
    <n v="65"/>
    <m/>
    <n v="-65"/>
  </r>
  <r>
    <x v="1"/>
    <x v="9"/>
    <s v="Accrued Payables"/>
    <x v="27"/>
    <s v="AP000000324900005"/>
    <s v="LMF"/>
    <s v="ZEBROSKIM/14920"/>
    <s v="ZEBROSKIM/14920"/>
    <n v="65"/>
    <m/>
    <n v="-65"/>
  </r>
  <r>
    <x v="1"/>
    <x v="9"/>
    <s v="Accrued Payables"/>
    <x v="27"/>
    <s v="AP000000324900006"/>
    <s v="LMF"/>
    <s v="BOSTON/14921"/>
    <s v="BOSTON/14921"/>
    <n v="65"/>
    <m/>
    <n v="-65"/>
  </r>
  <r>
    <x v="1"/>
    <x v="9"/>
    <s v="Accrued Payables"/>
    <x v="27"/>
    <s v="AP000000324900007"/>
    <s v="LMF"/>
    <s v="FOWLER/14922"/>
    <s v="FOWLER/14922"/>
    <n v="120"/>
    <m/>
    <n v="-120"/>
  </r>
  <r>
    <x v="1"/>
    <x v="9"/>
    <s v="Accrued Payables"/>
    <x v="27"/>
    <s v="AP000000324900008"/>
    <s v="LMF"/>
    <s v="HARRINGTON/14923"/>
    <s v="HARRINGTON/14923"/>
    <n v="65"/>
    <m/>
    <n v="-65"/>
  </r>
  <r>
    <x v="1"/>
    <x v="9"/>
    <s v="Accrued Payables"/>
    <x v="27"/>
    <s v="AP000000324900009"/>
    <s v="LMF"/>
    <s v="MILLERJ/14924"/>
    <s v="MILLERJ/14924"/>
    <n v="65"/>
    <m/>
    <n v="-65"/>
  </r>
  <r>
    <x v="1"/>
    <x v="9"/>
    <s v="Accrued Payables"/>
    <x v="27"/>
    <s v="AP000000324900010"/>
    <s v="LMF"/>
    <s v="PARRISH/14925"/>
    <s v="PARRISH/14925"/>
    <n v="65"/>
    <m/>
    <n v="-65"/>
  </r>
  <r>
    <x v="1"/>
    <x v="9"/>
    <s v="Accrued Payables"/>
    <x v="27"/>
    <s v="AP000000324900011"/>
    <s v="LMF"/>
    <s v="REMICK/14926"/>
    <s v="REMICK/14926"/>
    <n v="65"/>
    <m/>
    <n v="-65"/>
  </r>
  <r>
    <x v="1"/>
    <x v="9"/>
    <s v="Accrued Payables"/>
    <x v="27"/>
    <s v="AP000000324900012"/>
    <s v="LMF"/>
    <s v="WARDA/14927"/>
    <s v="WARDA/14927"/>
    <n v="65"/>
    <m/>
    <n v="-65"/>
  </r>
  <r>
    <x v="1"/>
    <x v="9"/>
    <s v="Accrued Payables"/>
    <x v="27"/>
    <s v="AP000000324900013"/>
    <s v="LMF"/>
    <s v="ARTEAGA/14928"/>
    <s v="ARTEAGA/14928"/>
    <n v="65"/>
    <m/>
    <n v="-65"/>
  </r>
  <r>
    <x v="1"/>
    <x v="9"/>
    <s v="Accrued Payables"/>
    <x v="27"/>
    <s v="AP000000324900014"/>
    <s v="LMF"/>
    <s v="KELLETT/14929"/>
    <s v="KELLETT/14929"/>
    <n v="65"/>
    <m/>
    <n v="-65"/>
  </r>
  <r>
    <x v="1"/>
    <x v="9"/>
    <s v="Accrued Payables"/>
    <x v="27"/>
    <s v="AP000000324900015"/>
    <s v="LMF"/>
    <s v="WOZNICK/14930"/>
    <s v="WOZNICK/14930"/>
    <n v="65"/>
    <m/>
    <n v="-65"/>
  </r>
  <r>
    <x v="1"/>
    <x v="9"/>
    <s v="Accrued Payables"/>
    <x v="27"/>
    <s v="AP000000324900016"/>
    <s v="LMF"/>
    <s v="ZEBROSKIMATT/14931"/>
    <s v="ZEBROSKIMATT/14931"/>
    <n v="65"/>
    <m/>
    <n v="-65"/>
  </r>
  <r>
    <x v="1"/>
    <x v="9"/>
    <s v="Accrued Payables"/>
    <x v="27"/>
    <s v="AP000000324900017"/>
    <s v="LMF"/>
    <s v="REDMONDS/14932"/>
    <s v="REDMONDS/14932"/>
    <n v="2500"/>
    <m/>
    <n v="-2500"/>
  </r>
  <r>
    <x v="1"/>
    <x v="9"/>
    <s v="Accrued Payables"/>
    <x v="27"/>
    <s v="AP000000325600001"/>
    <s v="LMF"/>
    <s v="GRADUATION"/>
    <s v="GRABNERK/9.9.20GRAD"/>
    <m/>
    <n v="65"/>
    <n v="65"/>
  </r>
  <r>
    <x v="1"/>
    <x v="9"/>
    <s v="Accrued Payables"/>
    <x v="27"/>
    <s v="AP000000325600002"/>
    <s v="LMF"/>
    <s v="GRADUATION"/>
    <s v="ZEBROSKIM/9.9.20GRAD"/>
    <m/>
    <n v="65"/>
    <n v="65"/>
  </r>
  <r>
    <x v="1"/>
    <x v="9"/>
    <s v="Accrued Payables"/>
    <x v="27"/>
    <s v="AP000000325600003"/>
    <s v="LMF"/>
    <s v="GRADUATION"/>
    <s v="BOSTON/9.9.20GRAD"/>
    <m/>
    <n v="65"/>
    <n v="65"/>
  </r>
  <r>
    <x v="1"/>
    <x v="9"/>
    <s v="Accrued Payables"/>
    <x v="27"/>
    <s v="AP000000325600004"/>
    <s v="LMF"/>
    <s v="GRADUATION"/>
    <s v="FOWLER/9.9.20GRAD"/>
    <m/>
    <n v="120"/>
    <n v="120"/>
  </r>
  <r>
    <x v="1"/>
    <x v="9"/>
    <s v="Accrued Payables"/>
    <x v="27"/>
    <s v="AP000000325600005"/>
    <s v="LMF"/>
    <s v="GRADUATION"/>
    <s v="HARRINGTON/9.9.20GRAD"/>
    <m/>
    <n v="65"/>
    <n v="65"/>
  </r>
  <r>
    <x v="1"/>
    <x v="9"/>
    <s v="Accrued Payables"/>
    <x v="27"/>
    <s v="AP000000325600006"/>
    <s v="LMF"/>
    <s v="GRADUATION"/>
    <s v="MILLERJ/9.9.20GRAD"/>
    <m/>
    <n v="65"/>
    <n v="65"/>
  </r>
  <r>
    <x v="1"/>
    <x v="9"/>
    <s v="Accrued Payables"/>
    <x v="27"/>
    <s v="AP000000325600007"/>
    <s v="LMF"/>
    <s v="GRADUATION"/>
    <s v="PARRISH/9.9.20GRAD"/>
    <m/>
    <n v="65"/>
    <n v="65"/>
  </r>
  <r>
    <x v="1"/>
    <x v="9"/>
    <s v="Accrued Payables"/>
    <x v="27"/>
    <s v="AP000000325600008"/>
    <s v="LMF"/>
    <s v="GRADUATION"/>
    <s v="REMICK/9.9.20GRAD"/>
    <m/>
    <n v="65"/>
    <n v="65"/>
  </r>
  <r>
    <x v="1"/>
    <x v="9"/>
    <s v="Accrued Payables"/>
    <x v="27"/>
    <s v="AP000000325600009"/>
    <s v="LMF"/>
    <s v="GRADUATION"/>
    <s v="WARDA/9.9.20GRAD"/>
    <m/>
    <n v="65"/>
    <n v="65"/>
  </r>
  <r>
    <x v="1"/>
    <x v="9"/>
    <s v="Accrued Payables"/>
    <x v="27"/>
    <s v="AP000000325600010"/>
    <s v="LMF"/>
    <s v="GRADUATION"/>
    <s v="ARTEAGA/9.9.20GRAD"/>
    <m/>
    <n v="65"/>
    <n v="65"/>
  </r>
  <r>
    <x v="1"/>
    <x v="9"/>
    <s v="Accrued Payables"/>
    <x v="27"/>
    <s v="AP000000325600011"/>
    <s v="LMF"/>
    <s v="GRADUATION"/>
    <s v="KELLETT/9.9.20GRAD"/>
    <m/>
    <n v="65"/>
    <n v="65"/>
  </r>
  <r>
    <x v="1"/>
    <x v="9"/>
    <s v="Accrued Payables"/>
    <x v="27"/>
    <s v="AP000000325600012"/>
    <s v="LMF"/>
    <s v="GRADUATION"/>
    <s v="WOZNICK/9.9.20GRAD"/>
    <m/>
    <n v="65"/>
    <n v="65"/>
  </r>
  <r>
    <x v="1"/>
    <x v="9"/>
    <s v="Accrued Payables"/>
    <x v="27"/>
    <s v="AP000000325600013"/>
    <s v="LMF"/>
    <s v="GRADUATION"/>
    <s v="ZEBROSKIMATT/9.9.20GRAD"/>
    <m/>
    <n v="65"/>
    <n v="65"/>
  </r>
  <r>
    <x v="1"/>
    <x v="9"/>
    <s v="Accrued Payables"/>
    <x v="87"/>
    <s v="AP000000326000001"/>
    <s v="LMF"/>
    <s v="ARMED GUARD8.31-9.11"/>
    <s v="MINUTEMAN/20-257"/>
    <m/>
    <n v="1800"/>
    <n v="1800"/>
  </r>
  <r>
    <x v="1"/>
    <x v="9"/>
    <s v="Accrued Payables"/>
    <x v="28"/>
    <s v="AP000000325900001"/>
    <s v="LMF"/>
    <s v="MCCAULEY/14933"/>
    <s v="MCCAULEY/14933"/>
    <n v="123.19"/>
    <m/>
    <n v="-123.19"/>
  </r>
  <r>
    <x v="1"/>
    <x v="9"/>
    <s v="Accrued Payables"/>
    <x v="29"/>
    <s v="AP000000326000002"/>
    <s v="LMF"/>
    <s v="MISC REIMBURSEMENT"/>
    <s v="MCCAULEY/6.23.20REIMB"/>
    <n v="247.63"/>
    <m/>
    <n v="-247.63"/>
  </r>
  <r>
    <x v="1"/>
    <x v="9"/>
    <s v="Accrued Payables"/>
    <x v="29"/>
    <s v="AP000000326100001"/>
    <s v="LMF"/>
    <s v="MINUTEMAN/14934"/>
    <s v="MINUTEMAN/14934"/>
    <n v="1800"/>
    <m/>
    <n v="-1800"/>
  </r>
  <r>
    <x v="1"/>
    <x v="9"/>
    <s v="Accrued Payables"/>
    <x v="29"/>
    <s v="AP000000326100002"/>
    <s v="LMF"/>
    <s v="MCCAULEY/14935"/>
    <s v="MCCAULEY/14935"/>
    <n v="1835.8"/>
    <m/>
    <n v="-1835.8"/>
  </r>
  <r>
    <x v="1"/>
    <x v="9"/>
    <s v="Accrued Payables"/>
    <x v="29"/>
    <s v="AP000000326000002"/>
    <s v="LMF"/>
    <s v="MISC REIMBURSEMENT"/>
    <s v="MCCAULEY/6.23.20REIMB"/>
    <m/>
    <n v="1835.8"/>
    <n v="1835.8"/>
  </r>
  <r>
    <x v="1"/>
    <x v="9"/>
    <s v="Accrued Payables"/>
    <x v="29"/>
    <s v="AP000000326100002"/>
    <s v="LMF"/>
    <s v="MCCAULEY/14935"/>
    <s v="MCCAULEY/14935"/>
    <m/>
    <n v="247.63"/>
    <n v="247.63"/>
  </r>
  <r>
    <x v="1"/>
    <x v="9"/>
    <s v="Accrued Payables"/>
    <x v="30"/>
    <s v="AP000000326500001"/>
    <s v="LMF"/>
    <s v="KUCHTA/14936"/>
    <s v="KUCHTA/14936"/>
    <n v="730"/>
    <m/>
    <n v="-730"/>
  </r>
  <r>
    <x v="1"/>
    <x v="9"/>
    <s v="Accrued Payables"/>
    <x v="30"/>
    <s v="AP000000326500002"/>
    <s v="LMF"/>
    <s v="ACENTRIA/14937"/>
    <s v="ACENTRIA/14937"/>
    <n v="4145.3999999999996"/>
    <m/>
    <n v="-4145.3999999999996"/>
  </r>
  <r>
    <x v="1"/>
    <x v="9"/>
    <s v="Accrued Payables"/>
    <x v="30"/>
    <s v="AP000000326500003"/>
    <s v="LMF"/>
    <s v="HERFF/14938"/>
    <s v="HERFF/14938"/>
    <n v="766.53"/>
    <m/>
    <n v="-766.53"/>
  </r>
  <r>
    <x v="1"/>
    <x v="9"/>
    <s v="Accrued Payables"/>
    <x v="30"/>
    <s v="AP000000326500004"/>
    <s v="LMF"/>
    <s v="MCCAULEY/14939"/>
    <s v="MCCAULEY/14939"/>
    <n v="75"/>
    <m/>
    <n v="-75"/>
  </r>
  <r>
    <x v="1"/>
    <x v="9"/>
    <s v="Accrued Payables"/>
    <x v="30"/>
    <s v="AP000000326600001"/>
    <s v="LMF"/>
    <s v="THERAPY"/>
    <s v="KUCHTA/9.22.20"/>
    <m/>
    <n v="730"/>
    <n v="730"/>
  </r>
  <r>
    <x v="1"/>
    <x v="9"/>
    <s v="Accrued Payables"/>
    <x v="30"/>
    <s v="AP000000326600004"/>
    <s v="LMF"/>
    <s v="BAY DIST SCH FNGERPR"/>
    <s v="MCCAULEY/9.21.20REIMB"/>
    <m/>
    <n v="75"/>
    <n v="75"/>
  </r>
  <r>
    <x v="1"/>
    <x v="9"/>
    <s v="Accrued Payables"/>
    <x v="31"/>
    <s v="AP000000326800001"/>
    <s v="LMF"/>
    <s v="GRABNERK/14940"/>
    <s v="GRABNERK/14940"/>
    <n v="295.5"/>
    <m/>
    <n v="-295.5"/>
  </r>
  <r>
    <x v="1"/>
    <x v="9"/>
    <s v="Accrued Payables"/>
    <x v="31"/>
    <s v="AP000000326800002"/>
    <s v="LMF"/>
    <s v="MCCAULEY/14941"/>
    <s v="MCCAULEY/14941"/>
    <n v="295.5"/>
    <m/>
    <n v="-295.5"/>
  </r>
  <r>
    <x v="1"/>
    <x v="9"/>
    <s v="Accrued Payables"/>
    <x v="31"/>
    <s v="AP000000326800003"/>
    <s v="LMF"/>
    <s v="ANASTASIO/14942"/>
    <s v="ANASTASIO/14942"/>
    <n v="147.75"/>
    <m/>
    <n v="-147.75"/>
  </r>
  <r>
    <x v="1"/>
    <x v="9"/>
    <s v="Accrued Payables"/>
    <x v="31"/>
    <s v="AP000000326800004"/>
    <s v="LMF"/>
    <s v="ZEBROSKIM/14943"/>
    <s v="ZEBROSKIM/14943"/>
    <n v="147.75"/>
    <m/>
    <n v="-147.75"/>
  </r>
  <r>
    <x v="1"/>
    <x v="9"/>
    <s v="Accrued Payables"/>
    <x v="31"/>
    <s v="AP000000326700001"/>
    <s v="LMF"/>
    <s v="TEACHER LEAD"/>
    <s v="GRABNERK/TEACHERLEAD2020"/>
    <m/>
    <n v="295.5"/>
    <n v="295.5"/>
  </r>
  <r>
    <x v="1"/>
    <x v="9"/>
    <s v="Accrued Payables"/>
    <x v="31"/>
    <s v="AP000000326700002"/>
    <s v="LMF"/>
    <s v="TEACHER LEAD"/>
    <s v="MCCAULEY/TEACHERLEAD2020"/>
    <m/>
    <n v="295.5"/>
    <n v="295.5"/>
  </r>
  <r>
    <x v="1"/>
    <x v="9"/>
    <s v="Accrued Payables"/>
    <x v="31"/>
    <s v="AP000000326700003"/>
    <s v="LMF"/>
    <s v="TEACHER LEAD"/>
    <s v="ANASTASIO/TEACHERLEAD2020"/>
    <m/>
    <n v="147.75"/>
    <n v="147.75"/>
  </r>
  <r>
    <x v="1"/>
    <x v="9"/>
    <s v="Accrued Payables"/>
    <x v="31"/>
    <s v="AP000000326700004"/>
    <s v="LMF"/>
    <s v="TEACHER LEAD"/>
    <s v="ZEBROSKIM/TEACHERLEAD2020"/>
    <m/>
    <n v="147.75"/>
    <n v="147.75"/>
  </r>
  <r>
    <x v="1"/>
    <x v="9"/>
    <s v="Accrued Payables"/>
    <x v="88"/>
    <s v="AP000000327100001"/>
    <s v="LMF"/>
    <s v="CLSSRM 9.27-10.26"/>
    <s v="WILLIAMSCOTSMAN/8144456"/>
    <m/>
    <n v="1616.83"/>
    <n v="1616.83"/>
  </r>
  <r>
    <x v="1"/>
    <x v="9"/>
    <s v="Accrued Payables"/>
    <x v="32"/>
    <s v="AP000000327000001"/>
    <s v="LMF"/>
    <s v="SFSPREPAIDVISA/14944"/>
    <s v="SFSPREPAIDVISA/14944"/>
    <n v="707.64"/>
    <m/>
    <n v="-707.64"/>
  </r>
  <r>
    <x v="1"/>
    <x v="9"/>
    <s v="Accrued Payables"/>
    <x v="32"/>
    <s v="AP000000327000002"/>
    <s v="LMF"/>
    <s v="MINUTEMAN/14945"/>
    <s v="MINUTEMAN/14945"/>
    <n v="1200"/>
    <m/>
    <n v="-1200"/>
  </r>
  <r>
    <x v="1"/>
    <x v="9"/>
    <s v="Accrued Payables"/>
    <x v="32"/>
    <s v="AP000000327000003"/>
    <s v="LMF"/>
    <s v="KUCHTA/14946"/>
    <s v="KUCHTA/14946"/>
    <n v="730"/>
    <m/>
    <n v="-730"/>
  </r>
  <r>
    <x v="1"/>
    <x v="9"/>
    <s v="Accrued Payables"/>
    <x v="32"/>
    <s v="AP000000326900001"/>
    <s v="LMF"/>
    <s v="H. HAY PEX RESTORE"/>
    <s v="SFSPREPAIDVISA/9.28.20HH"/>
    <m/>
    <n v="707.64"/>
    <n v="707.64"/>
  </r>
  <r>
    <x v="1"/>
    <x v="9"/>
    <s v="Accrued Payables"/>
    <x v="32"/>
    <s v="AP000000326900002"/>
    <s v="LMF"/>
    <s v="SEP ARMED GUARD"/>
    <s v="MINUTEMAN/20-265"/>
    <m/>
    <n v="1200"/>
    <n v="1200"/>
  </r>
  <r>
    <x v="1"/>
    <x v="9"/>
    <s v="Accrued Payables"/>
    <x v="32"/>
    <s v="AP000000326900003"/>
    <s v="LMF"/>
    <s v="OCT THERAPY"/>
    <s v="KUCHTA/9.28.20"/>
    <m/>
    <n v="730"/>
    <n v="730"/>
  </r>
  <r>
    <x v="1"/>
    <x v="9"/>
    <s v="Accrued Payables"/>
    <x v="3"/>
    <s v="AP000000327100002"/>
    <s v="LMF"/>
    <s v="UPS"/>
    <s v="SCHOOLFIN/SEP-20"/>
    <m/>
    <n v="55.44"/>
    <n v="55.44"/>
  </r>
  <r>
    <x v="1"/>
    <x v="9"/>
    <s v="Accrued Payables"/>
    <x v="3"/>
    <s v="AP000000327400001"/>
    <s v="LMF"/>
    <s v="RETIREMENT"/>
    <s v="AIG/SEP-20"/>
    <m/>
    <n v="940"/>
    <n v="940"/>
  </r>
  <r>
    <x v="1"/>
    <x v="9"/>
    <s v="Accrued Payables"/>
    <x v="3"/>
    <s v="AP000000328400001"/>
    <s v="LMF"/>
    <s v="SEP RETIREMENT"/>
    <s v="FRS/SEP20"/>
    <m/>
    <n v="3828.05"/>
    <n v="3828.05"/>
  </r>
  <r>
    <x v="1"/>
    <x v="9"/>
    <s v="Accrued Payables"/>
    <x v="3"/>
    <s v="AP000000328600001"/>
    <s v="LMF"/>
    <s v="SCHOOLFIN/2020-2021 3B/To Correct Date"/>
    <s v="SCHOOLFIN/2020-2021 3B"/>
    <m/>
    <n v="1791.57"/>
    <n v="1791.57"/>
  </r>
  <r>
    <x v="1"/>
    <x v="9"/>
    <s v="Accrued Payables"/>
    <x v="33"/>
    <s v="AP000000327200001"/>
    <s v="LMF"/>
    <s v="WILLIAMSCOTSMAN/14947"/>
    <s v="WILLIAMSCOTSMAN/14947"/>
    <n v="1616.83"/>
    <m/>
    <n v="-1616.83"/>
  </r>
  <r>
    <x v="1"/>
    <x v="9"/>
    <s v="Accrued Payables"/>
    <x v="33"/>
    <s v="AP000000327200002"/>
    <s v="LMF"/>
    <s v="SCHOOLFIN/14948"/>
    <s v="SCHOOLFIN/14948"/>
    <n v="55.44"/>
    <m/>
    <n v="-55.44"/>
  </r>
  <r>
    <x v="1"/>
    <x v="9"/>
    <s v="Accrued Payables"/>
    <x v="33"/>
    <s v="AP000000327200004"/>
    <s v="LMF"/>
    <s v="AIG/14950"/>
    <s v="AIG/14950"/>
    <n v="940"/>
    <m/>
    <n v="-940"/>
  </r>
  <r>
    <x v="1"/>
    <x v="9"/>
    <s v="Accrued Payables"/>
    <x v="33"/>
    <s v="AP000000328900001"/>
    <s v="LMF"/>
    <s v="MCCAULEY/VC 14889"/>
    <s v="MCCAULEY/VC 14889"/>
    <n v="1801.32"/>
    <m/>
    <n v="-1801.32"/>
  </r>
  <r>
    <x v="1"/>
    <x v="9"/>
    <s v="Accrued Payables"/>
    <x v="33"/>
    <s v="AP000000328800001"/>
    <s v="LMF"/>
    <s v="MCCAULEY/VC 14889"/>
    <s v="MCCAULEY/VC 14889"/>
    <m/>
    <n v="1801.32"/>
    <n v="1801.32"/>
  </r>
  <r>
    <x v="1"/>
    <x v="9"/>
    <s v="Accrued Payables"/>
    <x v="33"/>
    <s v="AP000000329300003"/>
    <s v="LMF"/>
    <s v="AUDIT 6.30.20"/>
    <s v="KINGWALKER/3483"/>
    <m/>
    <n v="7500"/>
    <n v="7500"/>
  </r>
  <r>
    <x v="1"/>
    <x v="9"/>
    <s v="Accrued Payables"/>
    <x v="34"/>
    <s v="AP000000327600001"/>
    <s v="LMF"/>
    <s v="SCHOOLFIN/14951"/>
    <s v="SCHOOLFIN/14951"/>
    <n v="1791.57"/>
    <m/>
    <n v="-1791.57"/>
  </r>
  <r>
    <x v="1"/>
    <x v="9"/>
    <s v="Accrued Payables"/>
    <x v="34"/>
    <s v="AP000000328500001"/>
    <s v="LMF"/>
    <s v="TO CORRECT DATE"/>
    <s v="SCHOOLFIN/2020-2021 3B"/>
    <n v="1791.57"/>
    <m/>
    <n v="-1791.57"/>
  </r>
  <r>
    <x v="1"/>
    <x v="9"/>
    <s v="Accrued Payables"/>
    <x v="34"/>
    <s v="AP000000327500001"/>
    <s v="LMF"/>
    <s v="SEP"/>
    <s v="SCHOOLFIN/2020-2021 3"/>
    <m/>
    <n v="1791.57"/>
    <n v="1791.57"/>
  </r>
  <r>
    <x v="1"/>
    <x v="9"/>
    <s v="Accrued Payables"/>
    <x v="89"/>
    <s v="AP000000328700001"/>
    <s v="LMF"/>
    <s v="OCT-DEC DUES"/>
    <s v="KIWANISCLUB/10.4.20"/>
    <m/>
    <n v="57"/>
    <n v="57"/>
  </r>
  <r>
    <x v="1"/>
    <x v="9"/>
    <s v="Accrued Payables"/>
    <x v="35"/>
    <s v="AP000000327800001"/>
    <s v="LMF"/>
    <s v="BOSTON/14952"/>
    <s v="BOSTON/14952"/>
    <n v="65"/>
    <m/>
    <n v="-65"/>
  </r>
  <r>
    <x v="1"/>
    <x v="9"/>
    <s v="Accrued Payables"/>
    <x v="35"/>
    <s v="AP000000327800002"/>
    <s v="LMF"/>
    <s v="FOWLER/14953"/>
    <s v="FOWLER/14953"/>
    <n v="65"/>
    <m/>
    <n v="-65"/>
  </r>
  <r>
    <x v="1"/>
    <x v="9"/>
    <s v="Accrued Payables"/>
    <x v="35"/>
    <s v="AP000000327800003"/>
    <s v="LMF"/>
    <s v="HAY/14954"/>
    <s v="HAY/14954"/>
    <n v="65"/>
    <m/>
    <n v="-65"/>
  </r>
  <r>
    <x v="1"/>
    <x v="9"/>
    <s v="Accrued Payables"/>
    <x v="35"/>
    <s v="AP000000327800004"/>
    <s v="LMF"/>
    <s v="REMICK/14955"/>
    <s v="REMICK/14955"/>
    <n v="65"/>
    <m/>
    <n v="-65"/>
  </r>
  <r>
    <x v="1"/>
    <x v="9"/>
    <s v="Accrued Payables"/>
    <x v="35"/>
    <s v="AP000000327800005"/>
    <s v="LMF"/>
    <s v="WARDA/14956"/>
    <s v="WARDA/14956"/>
    <n v="65"/>
    <m/>
    <n v="-65"/>
  </r>
  <r>
    <x v="1"/>
    <x v="9"/>
    <s v="Accrued Payables"/>
    <x v="35"/>
    <s v="AP000000327800006"/>
    <s v="LMF"/>
    <s v="WOZNICK/14957"/>
    <s v="WOZNICK/14957"/>
    <n v="65"/>
    <m/>
    <n v="-65"/>
  </r>
  <r>
    <x v="1"/>
    <x v="9"/>
    <s v="Accrued Payables"/>
    <x v="35"/>
    <s v="AP000000327800007"/>
    <s v="LMF"/>
    <s v="MCCAULEY/14958"/>
    <s v="MCCAULEY/14958"/>
    <n v="400"/>
    <m/>
    <n v="-400"/>
  </r>
  <r>
    <x v="1"/>
    <x v="9"/>
    <s v="Accrued Payables"/>
    <x v="35"/>
    <s v="AP000000327800008"/>
    <s v="LMF"/>
    <s v="PARKERH/14959"/>
    <s v="PARKERH/14959"/>
    <n v="4000"/>
    <m/>
    <n v="-4000"/>
  </r>
  <r>
    <x v="1"/>
    <x v="9"/>
    <s v="Accrued Payables"/>
    <x v="35"/>
    <s v="AP000000327700001"/>
    <s v="LMF"/>
    <s v="MOVIE NIGHT"/>
    <s v="BOSTON/10.5.20MOVIENIGHT"/>
    <m/>
    <n v="65"/>
    <n v="65"/>
  </r>
  <r>
    <x v="1"/>
    <x v="9"/>
    <s v="Accrued Payables"/>
    <x v="35"/>
    <s v="AP000000327700002"/>
    <s v="LMF"/>
    <s v="MOVIE NIGHT"/>
    <s v="FOWLER/10.5.20MOVIENIGHT"/>
    <m/>
    <n v="65"/>
    <n v="65"/>
  </r>
  <r>
    <x v="1"/>
    <x v="9"/>
    <s v="Accrued Payables"/>
    <x v="35"/>
    <s v="AP000000327700003"/>
    <s v="LMF"/>
    <s v="MOVIE NIGHT"/>
    <s v="HAY/10.5.20MOVIENIGHT"/>
    <m/>
    <n v="65"/>
    <n v="65"/>
  </r>
  <r>
    <x v="1"/>
    <x v="9"/>
    <s v="Accrued Payables"/>
    <x v="35"/>
    <s v="AP000000327700004"/>
    <s v="LMF"/>
    <s v="MOVIE NIGHT"/>
    <s v="REMICK/10.5.20MOVIENIGHT"/>
    <m/>
    <n v="65"/>
    <n v="65"/>
  </r>
  <r>
    <x v="1"/>
    <x v="9"/>
    <s v="Accrued Payables"/>
    <x v="35"/>
    <s v="AP000000327700005"/>
    <s v="LMF"/>
    <s v="MOVIE NIGHT"/>
    <s v="WARDA/10.5.20MOVIENIGHT"/>
    <m/>
    <n v="65"/>
    <n v="65"/>
  </r>
  <r>
    <x v="1"/>
    <x v="9"/>
    <s v="Accrued Payables"/>
    <x v="35"/>
    <s v="AP000000327700006"/>
    <s v="LMF"/>
    <s v="MOVIE NIGHT"/>
    <s v="WOZNICK/10.5.20MOVIENIGHT"/>
    <m/>
    <n v="65"/>
    <n v="65"/>
  </r>
  <r>
    <x v="1"/>
    <x v="9"/>
    <s v="Accrued Payables"/>
    <x v="36"/>
    <s v="AP000000328100001"/>
    <s v="LMF"/>
    <s v="SCHOOLFIN/14960"/>
    <s v="SCHOOLFIN/14960"/>
    <n v="1468.04"/>
    <m/>
    <n v="-1468.04"/>
  </r>
  <r>
    <x v="1"/>
    <x v="9"/>
    <s v="Accrued Payables"/>
    <x v="36"/>
    <s v="AP000000328000001"/>
    <s v="LMF"/>
    <s v="PR JUL-SEP"/>
    <s v="SCHOOLFIN/2020-2021 PR1"/>
    <m/>
    <n v="1468.04"/>
    <n v="1468.04"/>
  </r>
  <r>
    <x v="1"/>
    <x v="9"/>
    <s v="Accrued Payables"/>
    <x v="36"/>
    <s v="AP000000328200001"/>
    <s v="LMF"/>
    <s v="REIMB MEALS"/>
    <s v="MCCAULEY/10.6.20REIMB"/>
    <m/>
    <n v="130"/>
    <n v="130"/>
  </r>
  <r>
    <x v="1"/>
    <x v="9"/>
    <s v="Accrued Payables"/>
    <x v="37"/>
    <s v="AP000000328300001"/>
    <s v="LMF"/>
    <s v="MCCAULEY/14962"/>
    <s v="MCCAULEY/14962"/>
    <n v="130"/>
    <m/>
    <n v="-130"/>
  </r>
  <r>
    <x v="1"/>
    <x v="9"/>
    <s v="Accrued Payables"/>
    <x v="37"/>
    <s v="AP000000328300002"/>
    <s v="LMF"/>
    <s v="DEATON/14963"/>
    <s v="DEATON/14963"/>
    <n v="384"/>
    <m/>
    <n v="-384"/>
  </r>
  <r>
    <x v="1"/>
    <x v="9"/>
    <s v="Accrued Payables"/>
    <x v="37"/>
    <s v="AP000000328400001"/>
    <s v="LMF"/>
    <s v="FRS/SEP20/EFT10.7.20/SEP RETIREMENT"/>
    <s v="FRS/SEP20/EFT10.7.20/SEP RETIREMENT"/>
    <n v="3828.05"/>
    <m/>
    <n v="-3828.05"/>
  </r>
  <r>
    <x v="1"/>
    <x v="9"/>
    <s v="Accrued Payables"/>
    <x v="39"/>
    <s v="AP000000329000001"/>
    <s v="LMF"/>
    <s v="KIWANISCLUB/14964"/>
    <s v="KIWANISCLUB/14964"/>
    <n v="57"/>
    <m/>
    <n v="-57"/>
  </r>
  <r>
    <x v="1"/>
    <x v="9"/>
    <s v="Accrued Payables"/>
    <x v="40"/>
    <s v="AP000000329100001"/>
    <s v="LMF"/>
    <s v="SENIOR TRIP"/>
    <s v="BAYHIGHSCHOOL/1 10.15.20"/>
    <m/>
    <n v="950"/>
    <n v="950"/>
  </r>
  <r>
    <x v="1"/>
    <x v="9"/>
    <s v="Accrued Payables"/>
    <x v="90"/>
    <s v="AP000000329300002"/>
    <s v="LMF"/>
    <s v="TROLLY PASSES IDEA"/>
    <s v="BAYTOWN/BTT10192020"/>
    <m/>
    <n v="750"/>
    <n v="750"/>
  </r>
  <r>
    <x v="1"/>
    <x v="9"/>
    <s v="Accrued Payables"/>
    <x v="41"/>
    <s v="AP000000329200001"/>
    <s v="LMF"/>
    <s v="BAYHIGHSCHOOL/14965"/>
    <s v="BAYHIGHSCHOOL/14965"/>
    <n v="950"/>
    <m/>
    <n v="-950"/>
  </r>
  <r>
    <x v="1"/>
    <x v="9"/>
    <s v="Accrued Payables"/>
    <x v="41"/>
    <s v="AP000000329200002"/>
    <s v="LMF"/>
    <s v="SCHOOLFIN/14966"/>
    <s v="SCHOOLFIN/14966"/>
    <n v="1791.63"/>
    <m/>
    <n v="-1791.63"/>
  </r>
  <r>
    <x v="1"/>
    <x v="9"/>
    <s v="Accrued Payables"/>
    <x v="41"/>
    <s v="AP000000329100002"/>
    <s v="LMF"/>
    <s v="OCT"/>
    <s v="SCHOOLFIN/2020-2021 4"/>
    <m/>
    <n v="1791.63"/>
    <n v="1791.63"/>
  </r>
  <r>
    <x v="1"/>
    <x v="9"/>
    <s v="Accrued Payables"/>
    <x v="42"/>
    <s v="AP000000329400002"/>
    <s v="LMF"/>
    <s v="BAYTOWN/14968"/>
    <s v="BAYTOWN/14968"/>
    <n v="750"/>
    <m/>
    <n v="-750"/>
  </r>
  <r>
    <x v="1"/>
    <x v="9"/>
    <s v="Accrued Payables"/>
    <x v="42"/>
    <s v="AP000000329400003"/>
    <s v="LMF"/>
    <s v="KINGWALKER/14969"/>
    <s v="KINGWALKER/14969"/>
    <n v="7500"/>
    <m/>
    <n v="-7500"/>
  </r>
  <r>
    <x v="1"/>
    <x v="9"/>
    <s v="Accrued Payables"/>
    <x v="91"/>
    <s v="AP000000329500001"/>
    <s v="LMF"/>
    <s v="OCT SECURITY"/>
    <s v="MINUTEMAN/20-281"/>
    <m/>
    <n v="2030"/>
    <n v="2030"/>
  </r>
  <r>
    <x v="1"/>
    <x v="9"/>
    <s v="Accrued Payables"/>
    <x v="43"/>
    <s v="AP000000329600001"/>
    <s v="LMF"/>
    <s v="MINUTEMAN/14970"/>
    <s v="MINUTEMAN/14970"/>
    <n v="2030"/>
    <m/>
    <n v="-2030"/>
  </r>
  <r>
    <x v="1"/>
    <x v="9"/>
    <s v="Accrued Payables"/>
    <x v="44"/>
    <s v="AP000000329900001"/>
    <s v="LMF"/>
    <s v="CITY ARTS/14971"/>
    <s v="CITY ARTS/14971"/>
    <n v="2470"/>
    <m/>
    <n v="-2470"/>
  </r>
  <r>
    <x v="1"/>
    <x v="9"/>
    <s v="Accrued Payables"/>
    <x v="44"/>
    <s v="AP000000329700001"/>
    <s v="LMF"/>
    <s v="ANNUAL DUES"/>
    <s v="CITY ARTS/20-21"/>
    <m/>
    <n v="2470"/>
    <n v="2470"/>
  </r>
  <r>
    <x v="1"/>
    <x v="9"/>
    <s v="Accrued Payables"/>
    <x v="45"/>
    <s v="AP000000330000001"/>
    <s v="LMF"/>
    <s v="BOSTON/14973"/>
    <s v="BOSTON/14973"/>
    <n v="65"/>
    <m/>
    <n v="-65"/>
  </r>
  <r>
    <x v="1"/>
    <x v="9"/>
    <s v="Accrued Payables"/>
    <x v="45"/>
    <s v="AP000000330000002"/>
    <s v="LMF"/>
    <s v="DAVIDSONK/14974"/>
    <s v="DAVIDSONK/14974"/>
    <n v="65"/>
    <m/>
    <n v="-65"/>
  </r>
  <r>
    <x v="1"/>
    <x v="9"/>
    <s v="Accrued Payables"/>
    <x v="45"/>
    <s v="AP000000330000003"/>
    <s v="LMF"/>
    <s v="HAY/14975"/>
    <s v="HAY/14975"/>
    <n v="65"/>
    <m/>
    <n v="-65"/>
  </r>
  <r>
    <x v="1"/>
    <x v="9"/>
    <s v="Accrued Payables"/>
    <x v="45"/>
    <s v="AP000000330000004"/>
    <s v="LMF"/>
    <s v="PARRISH/14976"/>
    <s v="PARRISH/14976"/>
    <n v="65"/>
    <m/>
    <n v="-65"/>
  </r>
  <r>
    <x v="1"/>
    <x v="9"/>
    <s v="Accrued Payables"/>
    <x v="45"/>
    <s v="AP000000330000005"/>
    <s v="LMF"/>
    <s v="REMICK/14977"/>
    <s v="REMICK/14977"/>
    <n v="65"/>
    <m/>
    <n v="-65"/>
  </r>
  <r>
    <x v="1"/>
    <x v="9"/>
    <s v="Accrued Payables"/>
    <x v="45"/>
    <s v="AP000000330000006"/>
    <s v="LMF"/>
    <s v="WARDA/14978"/>
    <s v="WARDA/14978"/>
    <n v="65"/>
    <m/>
    <n v="-65"/>
  </r>
  <r>
    <x v="1"/>
    <x v="9"/>
    <s v="Accrued Payables"/>
    <x v="45"/>
    <s v="AP000000330000007"/>
    <s v="LMF"/>
    <s v="WOZNICK/14979"/>
    <s v="WOZNICK/14979"/>
    <n v="65"/>
    <m/>
    <n v="-65"/>
  </r>
  <r>
    <x v="1"/>
    <x v="9"/>
    <s v="Accrued Payables"/>
    <x v="45"/>
    <s v="AP000000330000008"/>
    <s v="LMF"/>
    <s v="KUCHTA/14980"/>
    <s v="KUCHTA/14980"/>
    <n v="730"/>
    <m/>
    <n v="-730"/>
  </r>
  <r>
    <x v="1"/>
    <x v="9"/>
    <s v="Accrued Payables"/>
    <x v="45"/>
    <s v="AP000000329800001"/>
    <s v="LMF"/>
    <s v="MOVIE NIGHT"/>
    <s v="BOSTON/10.28.20"/>
    <m/>
    <n v="65"/>
    <n v="65"/>
  </r>
  <r>
    <x v="1"/>
    <x v="9"/>
    <s v="Accrued Payables"/>
    <x v="45"/>
    <s v="AP000000329800002"/>
    <s v="LMF"/>
    <s v="MOVIE NIGHT"/>
    <s v="DAVIDSONK/10.28.20"/>
    <m/>
    <n v="65"/>
    <n v="65"/>
  </r>
  <r>
    <x v="1"/>
    <x v="9"/>
    <s v="Accrued Payables"/>
    <x v="45"/>
    <s v="AP000000329800003"/>
    <s v="LMF"/>
    <s v="MOVIE NIGHT"/>
    <s v="HAY/10.28.20"/>
    <m/>
    <n v="65"/>
    <n v="65"/>
  </r>
  <r>
    <x v="1"/>
    <x v="9"/>
    <s v="Accrued Payables"/>
    <x v="45"/>
    <s v="AP000000329800004"/>
    <s v="LMF"/>
    <s v="MOVIE NIGHT"/>
    <s v="PARRISH/10.28.20"/>
    <m/>
    <n v="65"/>
    <n v="65"/>
  </r>
  <r>
    <x v="1"/>
    <x v="9"/>
    <s v="Accrued Payables"/>
    <x v="45"/>
    <s v="AP000000329800005"/>
    <s v="LMF"/>
    <s v="MOVIE NIGHT"/>
    <s v="REMICK/10.28.20"/>
    <m/>
    <n v="65"/>
    <n v="65"/>
  </r>
  <r>
    <x v="1"/>
    <x v="9"/>
    <s v="Accrued Payables"/>
    <x v="45"/>
    <s v="AP000000329800006"/>
    <s v="LMF"/>
    <s v="MOVIE NIGHT"/>
    <s v="WARDA/10.28.20"/>
    <m/>
    <n v="65"/>
    <n v="65"/>
  </r>
  <r>
    <x v="1"/>
    <x v="9"/>
    <s v="Accrued Payables"/>
    <x v="45"/>
    <s v="AP000000329800007"/>
    <s v="LMF"/>
    <s v="MOVIE NIGHT"/>
    <s v="WOZNICK/10.28.20"/>
    <m/>
    <n v="65"/>
    <n v="65"/>
  </r>
  <r>
    <x v="1"/>
    <x v="9"/>
    <s v="Accrued Payables"/>
    <x v="45"/>
    <s v="AP000000329800008"/>
    <s v="LMF"/>
    <s v="NOV THERAPY"/>
    <s v="KUCHTA/10.28.20"/>
    <m/>
    <n v="730"/>
    <n v="730"/>
  </r>
  <r>
    <x v="1"/>
    <x v="9"/>
    <s v="Accrued Payables"/>
    <x v="46"/>
    <s v="AP000000330400001"/>
    <s v="LMF"/>
    <s v="BOSTON/14981"/>
    <s v="BOSTON/14981"/>
    <n v="65"/>
    <m/>
    <n v="-65"/>
  </r>
  <r>
    <x v="1"/>
    <x v="9"/>
    <s v="Accrued Payables"/>
    <x v="46"/>
    <s v="AP000000330400002"/>
    <s v="LMF"/>
    <s v="HAY/14982"/>
    <s v="HAY/14982"/>
    <n v="65"/>
    <m/>
    <n v="-65"/>
  </r>
  <r>
    <x v="1"/>
    <x v="9"/>
    <s v="Accrued Payables"/>
    <x v="46"/>
    <s v="AP000000330400003"/>
    <s v="LMF"/>
    <s v="KELLETT/14983"/>
    <s v="KELLETT/14983"/>
    <n v="65"/>
    <m/>
    <n v="-65"/>
  </r>
  <r>
    <x v="1"/>
    <x v="9"/>
    <s v="Accrued Payables"/>
    <x v="46"/>
    <s v="AP000000330400004"/>
    <s v="LMF"/>
    <s v="PARRISH/14984"/>
    <s v="PARRISH/14984"/>
    <n v="65"/>
    <m/>
    <n v="-65"/>
  </r>
  <r>
    <x v="1"/>
    <x v="9"/>
    <s v="Accrued Payables"/>
    <x v="46"/>
    <s v="AP000000330400005"/>
    <s v="LMF"/>
    <s v="REMICK/14985"/>
    <s v="REMICK/14985"/>
    <n v="65"/>
    <m/>
    <n v="-65"/>
  </r>
  <r>
    <x v="1"/>
    <x v="9"/>
    <s v="Accrued Payables"/>
    <x v="46"/>
    <s v="AP000000330400006"/>
    <s v="LMF"/>
    <s v="WARDA/14986"/>
    <s v="WARDA/14986"/>
    <n v="65"/>
    <m/>
    <n v="-65"/>
  </r>
  <r>
    <x v="1"/>
    <x v="9"/>
    <s v="Accrued Payables"/>
    <x v="46"/>
    <s v="AP000000330400007"/>
    <s v="LMF"/>
    <s v="MCCAULEY/14987"/>
    <s v="MCCAULEY/14987"/>
    <n v="110"/>
    <m/>
    <n v="-110"/>
  </r>
  <r>
    <x v="1"/>
    <x v="9"/>
    <s v="Accrued Payables"/>
    <x v="46"/>
    <s v="AP000000330300001"/>
    <s v="LMF"/>
    <s v="MOVIE NIGHT"/>
    <s v="BOSTON/10.30.20"/>
    <m/>
    <n v="65"/>
    <n v="65"/>
  </r>
  <r>
    <x v="1"/>
    <x v="9"/>
    <s v="Accrued Payables"/>
    <x v="46"/>
    <s v="AP000000330300002"/>
    <s v="LMF"/>
    <s v="MOVIE NIGHT"/>
    <s v="HAY/10.30.20"/>
    <m/>
    <n v="65"/>
    <n v="65"/>
  </r>
  <r>
    <x v="1"/>
    <x v="9"/>
    <s v="Accrued Payables"/>
    <x v="46"/>
    <s v="AP000000330300003"/>
    <s v="LMF"/>
    <s v="MOVIE NIGHT"/>
    <s v="KELLETT/10.30.20"/>
    <m/>
    <n v="65"/>
    <n v="65"/>
  </r>
  <r>
    <x v="1"/>
    <x v="9"/>
    <s v="Accrued Payables"/>
    <x v="46"/>
    <s v="AP000000330300004"/>
    <s v="LMF"/>
    <s v="MOVIE NIGHT"/>
    <s v="PARRISH/10.30.20"/>
    <m/>
    <n v="65"/>
    <n v="65"/>
  </r>
  <r>
    <x v="1"/>
    <x v="9"/>
    <s v="Accrued Payables"/>
    <x v="46"/>
    <s v="AP000000330300005"/>
    <s v="LMF"/>
    <s v="MOVIE NIGHT"/>
    <s v="REMICK/10.30.20"/>
    <m/>
    <n v="65"/>
    <n v="65"/>
  </r>
  <r>
    <x v="1"/>
    <x v="9"/>
    <s v="Accrued Payables"/>
    <x v="46"/>
    <s v="AP000000330300006"/>
    <s v="LMF"/>
    <s v="MOVIE NIGHT"/>
    <s v="WARDA/10.30.20"/>
    <m/>
    <n v="65"/>
    <n v="65"/>
  </r>
  <r>
    <x v="1"/>
    <x v="9"/>
    <s v="Accrued Payables"/>
    <x v="46"/>
    <s v="AP000000330300007"/>
    <s v="LMF"/>
    <s v="REIMB"/>
    <s v="MCCAULEY/10.30.20"/>
    <m/>
    <n v="110"/>
    <n v="110"/>
  </r>
  <r>
    <x v="1"/>
    <x v="9"/>
    <s v="Accrued Payables"/>
    <x v="46"/>
    <s v="AP000000330900001"/>
    <s v="LMF"/>
    <s v="OCT RETIREMENT"/>
    <s v="FRS/OCT20"/>
    <m/>
    <n v="3890.77"/>
    <n v="3890.77"/>
  </r>
  <r>
    <x v="1"/>
    <x v="9"/>
    <s v="Accrued Payables"/>
    <x v="4"/>
    <s v="AP000000330500001"/>
    <s v="LMF"/>
    <s v="UPS"/>
    <s v="SCHOOLFIN/OCT-20"/>
    <m/>
    <n v="34.229999999999997"/>
    <n v="34.229999999999997"/>
  </r>
  <r>
    <x v="1"/>
    <x v="9"/>
    <s v="Accrued Payables"/>
    <x v="78"/>
    <s v="AP000000333100001"/>
    <s v="LMF"/>
    <s v="RETIREMENT"/>
    <s v="AIG/OCT-20"/>
    <m/>
    <n v="940"/>
    <n v="940"/>
  </r>
  <r>
    <x v="1"/>
    <x v="9"/>
    <s v="Accrued Payables"/>
    <x v="48"/>
    <s v="AP000000330400008"/>
    <s v="LMF"/>
    <s v="SCHOOLFIN/14988"/>
    <s v="SCHOOLFIN/14988"/>
    <n v="34.229999999999997"/>
    <m/>
    <n v="-34.229999999999997"/>
  </r>
  <r>
    <x v="1"/>
    <x v="9"/>
    <s v="Accrued Payables"/>
    <x v="50"/>
    <s v="AP000000330900001"/>
    <s v="LMF"/>
    <s v="FRS/OCT20/EFT11.6.20/OCT RETIREMENT"/>
    <s v="FRS/OCT20/EFT11.6.20/OCT RETIREMENT"/>
    <n v="3890.77"/>
    <m/>
    <n v="-3890.77"/>
  </r>
  <r>
    <x v="1"/>
    <x v="9"/>
    <s v="Accrued Payables"/>
    <x v="92"/>
    <s v="AP000000331400002"/>
    <s v="LMF"/>
    <s v="GUARD 10.26-11.6"/>
    <s v="MINUTEMAN/20-290"/>
    <m/>
    <n v="2000"/>
    <n v="2000"/>
  </r>
  <r>
    <x v="1"/>
    <x v="9"/>
    <s v="Accrued Payables"/>
    <x v="51"/>
    <s v="AP000000330800001"/>
    <s v="LMF"/>
    <s v="MORANORA/14989"/>
    <s v="MORANORA/14989"/>
    <n v="51.36"/>
    <m/>
    <n v="-51.36"/>
  </r>
  <r>
    <x v="1"/>
    <x v="9"/>
    <s v="Accrued Payables"/>
    <x v="51"/>
    <s v="AP000000330800002"/>
    <s v="LMF"/>
    <s v="RODRIGUEZD/14990"/>
    <s v="RODRIGUEZD/14990"/>
    <n v="107"/>
    <m/>
    <n v="-107"/>
  </r>
  <r>
    <x v="1"/>
    <x v="9"/>
    <s v="Accrued Payables"/>
    <x v="51"/>
    <s v="AP000000331000001"/>
    <s v="LMF"/>
    <s v="VR PROGRAM"/>
    <s v="MORANORA/11.10.20"/>
    <m/>
    <n v="51.36"/>
    <n v="51.36"/>
  </r>
  <r>
    <x v="1"/>
    <x v="9"/>
    <s v="Accrued Payables"/>
    <x v="51"/>
    <s v="AP000000331000002"/>
    <s v="LMF"/>
    <s v="VR PROGRAM"/>
    <s v="RODRIGUEZD/11.10.20"/>
    <m/>
    <n v="107"/>
    <n v="107"/>
  </r>
  <r>
    <x v="1"/>
    <x v="9"/>
    <s v="Accrued Payables"/>
    <x v="52"/>
    <s v="AP000000331100001"/>
    <s v="LMF"/>
    <s v="990 TAX PREP 19-20"/>
    <s v="KINGWALKER/3548"/>
    <m/>
    <n v="500"/>
    <n v="500"/>
  </r>
  <r>
    <x v="1"/>
    <x v="9"/>
    <s v="Accrued Payables"/>
    <x v="53"/>
    <s v="AP000000331100001"/>
    <s v="LMF"/>
    <s v="KINGWALKER/3548/EFT11.16.20/990 TAX PREP 19-20"/>
    <s v="KINGWALKER/3548/EFT11.16.20/990 TAX PREP 19-20"/>
    <n v="500"/>
    <m/>
    <n v="-500"/>
  </r>
  <r>
    <x v="1"/>
    <x v="9"/>
    <s v="Accrued Payables"/>
    <x v="53"/>
    <s v="AP000000331200001"/>
    <s v="LMF"/>
    <s v="SCHOOLFIN/14991"/>
    <s v="SCHOOLFIN/14991"/>
    <n v="1791.51"/>
    <m/>
    <n v="-1791.51"/>
  </r>
  <r>
    <x v="1"/>
    <x v="9"/>
    <s v="Accrued Payables"/>
    <x v="53"/>
    <s v="AP000000331300001"/>
    <s v="LMF"/>
    <s v="NOV"/>
    <s v="SCHOOLFIN/2020-2021 5"/>
    <m/>
    <n v="1791.51"/>
    <n v="1791.51"/>
  </r>
  <r>
    <x v="1"/>
    <x v="9"/>
    <s v="Accrued Payables"/>
    <x v="54"/>
    <s v="AP000000331600001"/>
    <s v="LMF"/>
    <s v="MINUTEMAN/14992"/>
    <s v="MINUTEMAN/14992"/>
    <n v="4000"/>
    <m/>
    <n v="-4000"/>
  </r>
  <r>
    <x v="1"/>
    <x v="9"/>
    <s v="Accrued Payables"/>
    <x v="54"/>
    <s v="AP000000331400001"/>
    <s v="LMF"/>
    <s v="GUARD 9.28-10.9"/>
    <s v="MINUTEMAN/20-273"/>
    <m/>
    <n v="2000"/>
    <n v="2000"/>
  </r>
  <r>
    <x v="1"/>
    <x v="9"/>
    <s v="Accrued Payables"/>
    <x v="56"/>
    <s v="AP000000331700001"/>
    <s v="LMF"/>
    <s v="AFSE/14993"/>
    <s v="AFSE/14993"/>
    <n v="107.5"/>
    <m/>
    <n v="-107.5"/>
  </r>
  <r>
    <x v="1"/>
    <x v="9"/>
    <s v="Accrued Payables"/>
    <x v="56"/>
    <s v="AP000000331700002"/>
    <s v="LMF"/>
    <s v="SFSPREPAIDVISA/14994"/>
    <s v="SFSPREPAIDVISA/14994"/>
    <n v="889.14"/>
    <m/>
    <n v="-889.14"/>
  </r>
  <r>
    <x v="1"/>
    <x v="9"/>
    <s v="Accrued Payables"/>
    <x v="56"/>
    <s v="AP000000331500001"/>
    <s v="LMF"/>
    <s v="INSPECTION"/>
    <s v="AFSE/37829"/>
    <m/>
    <n v="107.5"/>
    <n v="107.5"/>
  </r>
  <r>
    <x v="1"/>
    <x v="9"/>
    <s v="Accrued Payables"/>
    <x v="56"/>
    <s v="AP000000331500002"/>
    <s v="LMF"/>
    <s v="PEX RESTORE HAY"/>
    <s v="SFSPREPAIDVISA/11.18.20HH"/>
    <m/>
    <n v="889.14"/>
    <n v="889.14"/>
  </r>
  <r>
    <x v="1"/>
    <x v="9"/>
    <s v="Accrued Payables"/>
    <x v="57"/>
    <s v="AP000000332100001"/>
    <s v="LMF"/>
    <s v="GFWCWOMANS/14995"/>
    <s v="GFWCWOMANS/14995"/>
    <n v="780"/>
    <m/>
    <n v="-780"/>
  </r>
  <r>
    <x v="1"/>
    <x v="9"/>
    <s v="Accrued Payables"/>
    <x v="57"/>
    <s v="AP000000332200001"/>
    <s v="LMF"/>
    <s v="MCCAULEY/14996"/>
    <s v="MCCAULEY/14996"/>
    <n v="262.89"/>
    <m/>
    <n v="-262.89"/>
  </r>
  <r>
    <x v="1"/>
    <x v="9"/>
    <s v="Accrued Payables"/>
    <x v="57"/>
    <s v="AP000000332200002"/>
    <s v="LMF"/>
    <s v="BOSTON/14997"/>
    <s v="BOSTON/14997"/>
    <n v="65"/>
    <m/>
    <n v="-65"/>
  </r>
  <r>
    <x v="1"/>
    <x v="9"/>
    <s v="Accrued Payables"/>
    <x v="57"/>
    <s v="AP000000332200003"/>
    <s v="LMF"/>
    <s v="FOWLER/14998"/>
    <s v="FOWLER/14998"/>
    <n v="65"/>
    <m/>
    <n v="-65"/>
  </r>
  <r>
    <x v="1"/>
    <x v="9"/>
    <s v="Accrued Payables"/>
    <x v="57"/>
    <s v="AP000000332200004"/>
    <s v="LMF"/>
    <s v="HAY/14999"/>
    <s v="HAY/14999"/>
    <n v="65"/>
    <m/>
    <n v="-65"/>
  </r>
  <r>
    <x v="1"/>
    <x v="9"/>
    <s v="Accrued Payables"/>
    <x v="57"/>
    <s v="AP000000332200005"/>
    <s v="LMF"/>
    <s v="KELLETT/15000"/>
    <s v="KELLETT/15000"/>
    <n v="65"/>
    <m/>
    <n v="-65"/>
  </r>
  <r>
    <x v="1"/>
    <x v="9"/>
    <s v="Accrued Payables"/>
    <x v="57"/>
    <s v="AP000000332200006"/>
    <s v="LMF"/>
    <s v="REMICK/15001"/>
    <s v="REMICK/15001"/>
    <n v="65"/>
    <m/>
    <n v="-65"/>
  </r>
  <r>
    <x v="1"/>
    <x v="9"/>
    <s v="Accrued Payables"/>
    <x v="57"/>
    <s v="AP000000332200007"/>
    <s v="LMF"/>
    <s v="PARRISH/15002"/>
    <s v="PARRISH/15002"/>
    <n v="65"/>
    <m/>
    <n v="-65"/>
  </r>
  <r>
    <x v="1"/>
    <x v="9"/>
    <s v="Accrued Payables"/>
    <x v="57"/>
    <s v="AP000000332200008"/>
    <s v="LMF"/>
    <s v="WARDA/15003"/>
    <s v="WARDA/15003"/>
    <n v="65"/>
    <m/>
    <n v="-65"/>
  </r>
  <r>
    <x v="1"/>
    <x v="9"/>
    <s v="Accrued Payables"/>
    <x v="57"/>
    <s v="AP000000332200009"/>
    <s v="LMF"/>
    <s v="WOZNICK/15004"/>
    <s v="WOZNICK/15004"/>
    <n v="65"/>
    <m/>
    <n v="-65"/>
  </r>
  <r>
    <x v="1"/>
    <x v="9"/>
    <s v="Accrued Payables"/>
    <x v="57"/>
    <s v="AP000000332200010"/>
    <s v="LMF"/>
    <s v="MINUTEMAN/15005"/>
    <s v="MINUTEMAN/15005"/>
    <n v="1830"/>
    <m/>
    <n v="-1830"/>
  </r>
  <r>
    <x v="1"/>
    <x v="9"/>
    <s v="Accrued Payables"/>
    <x v="57"/>
    <s v="AP000000331900001"/>
    <s v="LMF"/>
    <s v="INSTALL LIGHTS"/>
    <s v="GFWCWOMANS/4"/>
    <m/>
    <n v="780"/>
    <n v="780"/>
  </r>
  <r>
    <x v="1"/>
    <x v="9"/>
    <s v="Accrued Payables"/>
    <x v="57"/>
    <s v="AP000000332000001"/>
    <s v="LMF"/>
    <s v="REIMB"/>
    <s v="MCCAULEY/11.20.20REIMB"/>
    <m/>
    <n v="262.89"/>
    <n v="262.89"/>
  </r>
  <r>
    <x v="1"/>
    <x v="9"/>
    <s v="Accrued Payables"/>
    <x v="57"/>
    <s v="AP000000332000002"/>
    <s v="LMF"/>
    <s v="MOVIE NIGHT"/>
    <s v="BOSTON/11.20.20"/>
    <m/>
    <n v="65"/>
    <n v="65"/>
  </r>
  <r>
    <x v="1"/>
    <x v="9"/>
    <s v="Accrued Payables"/>
    <x v="57"/>
    <s v="AP000000332000003"/>
    <s v="LMF"/>
    <s v="MOVIE NIGHT"/>
    <s v="FOWLER/11.20.20"/>
    <m/>
    <n v="65"/>
    <n v="65"/>
  </r>
  <r>
    <x v="1"/>
    <x v="9"/>
    <s v="Accrued Payables"/>
    <x v="57"/>
    <s v="AP000000332000004"/>
    <s v="LMF"/>
    <s v="MOVIE NIGHT"/>
    <s v="HAY/11.20.20"/>
    <m/>
    <n v="65"/>
    <n v="65"/>
  </r>
  <r>
    <x v="1"/>
    <x v="9"/>
    <s v="Accrued Payables"/>
    <x v="57"/>
    <s v="AP000000332000005"/>
    <s v="LMF"/>
    <s v="MOVIE NIGHT"/>
    <s v="KELLETT/11.20.20"/>
    <m/>
    <n v="65"/>
    <n v="65"/>
  </r>
  <r>
    <x v="1"/>
    <x v="9"/>
    <s v="Accrued Payables"/>
    <x v="57"/>
    <s v="AP000000332000006"/>
    <s v="LMF"/>
    <s v="MOVIE NIGHT"/>
    <s v="REMICK/11.20.20"/>
    <m/>
    <n v="65"/>
    <n v="65"/>
  </r>
  <r>
    <x v="1"/>
    <x v="9"/>
    <s v="Accrued Payables"/>
    <x v="57"/>
    <s v="AP000000332000007"/>
    <s v="LMF"/>
    <s v="MOVIE NIGHT"/>
    <s v="PARRISH/11.20.20"/>
    <m/>
    <n v="65"/>
    <n v="65"/>
  </r>
  <r>
    <x v="1"/>
    <x v="9"/>
    <s v="Accrued Payables"/>
    <x v="57"/>
    <s v="AP000000332000008"/>
    <s v="LMF"/>
    <s v="MOVIE NIGHT"/>
    <s v="WARDA/11.20.20"/>
    <m/>
    <n v="65"/>
    <n v="65"/>
  </r>
  <r>
    <x v="1"/>
    <x v="9"/>
    <s v="Accrued Payables"/>
    <x v="57"/>
    <s v="AP000000332000009"/>
    <s v="LMF"/>
    <s v="MOVIE NIGHT"/>
    <s v="WOZNICK/11.20.20"/>
    <m/>
    <n v="65"/>
    <n v="65"/>
  </r>
  <r>
    <x v="1"/>
    <x v="9"/>
    <s v="Accrued Payables"/>
    <x v="57"/>
    <s v="AP000000332000010"/>
    <s v="LMF"/>
    <s v="NOV ARMED GUARD"/>
    <s v="MINUTEMAN/20-298"/>
    <m/>
    <n v="1830"/>
    <n v="1830"/>
  </r>
  <r>
    <x v="1"/>
    <x v="9"/>
    <s v="Accrued Payables"/>
    <x v="93"/>
    <s v="AP000000332700001"/>
    <s v="LMF"/>
    <s v="TROLLEY PASSES"/>
    <s v="BAYTOWN/BTT11252020"/>
    <m/>
    <n v="650"/>
    <n v="650"/>
  </r>
  <r>
    <x v="1"/>
    <x v="9"/>
    <s v="Accrued Payables"/>
    <x v="5"/>
    <s v="AP000000332600001"/>
    <s v="LMF"/>
    <s v="UPS"/>
    <s v="SCHOOLFIN/NOV-20"/>
    <m/>
    <n v="33.840000000000003"/>
    <n v="33.840000000000003"/>
  </r>
  <r>
    <x v="1"/>
    <x v="9"/>
    <s v="Accrued Payables"/>
    <x v="59"/>
    <s v="AP000000332400001"/>
    <s v="LMF"/>
    <s v="SCHOOLFIN/15006"/>
    <s v="SCHOOLFIN/15006"/>
    <n v="33.840000000000003"/>
    <m/>
    <n v="-33.840000000000003"/>
  </r>
  <r>
    <x v="1"/>
    <x v="9"/>
    <s v="Accrued Payables"/>
    <x v="59"/>
    <s v="AP000000332400002"/>
    <s v="LMF"/>
    <s v="KUCHTA/15007"/>
    <s v="KUCHTA/15007"/>
    <n v="730"/>
    <m/>
    <n v="-730"/>
  </r>
  <r>
    <x v="1"/>
    <x v="9"/>
    <s v="Accrued Payables"/>
    <x v="59"/>
    <s v="AP000000332400003"/>
    <s v="LMF"/>
    <s v="FSUFOUNDATION/15008"/>
    <s v="FSUFOUNDATION/15008"/>
    <n v="200"/>
    <m/>
    <n v="-200"/>
  </r>
  <r>
    <x v="1"/>
    <x v="9"/>
    <s v="Accrued Payables"/>
    <x v="59"/>
    <s v="AP000000332600002"/>
    <s v="LMF"/>
    <s v="DEC THERAPY"/>
    <s v="KUCHTA/12.2.20"/>
    <m/>
    <n v="730"/>
    <n v="730"/>
  </r>
  <r>
    <x v="1"/>
    <x v="9"/>
    <s v="Accrued Payables"/>
    <x v="59"/>
    <s v="AP000000332600003"/>
    <s v="LMF"/>
    <s v="DONATION FOR PEACESL"/>
    <s v="FSUFOUNDATION/12.2.20"/>
    <m/>
    <n v="200"/>
    <n v="200"/>
  </r>
  <r>
    <x v="1"/>
    <x v="9"/>
    <s v="Accrued Payables"/>
    <x v="60"/>
    <s v="AP000000332800001"/>
    <s v="LMF"/>
    <s v="BAYTOWN/15009"/>
    <s v="BAYTOWN/15009"/>
    <n v="650"/>
    <m/>
    <n v="-650"/>
  </r>
  <r>
    <x v="1"/>
    <x v="9"/>
    <s v="Accrued Payables"/>
    <x v="61"/>
    <s v="AP000000333000001"/>
    <s v="LMF"/>
    <s v="AIG/15010"/>
    <s v="AIG/15010"/>
    <n v="940"/>
    <m/>
    <n v="-940"/>
  </r>
  <r>
    <x v="1"/>
    <x v="9"/>
    <s v="Accrued Payables"/>
    <x v="61"/>
    <s v="AP000000333000002"/>
    <s v="LMF"/>
    <s v="RAMSEY/15011"/>
    <s v="RAMSEY/15011"/>
    <n v="273"/>
    <m/>
    <n v="-273"/>
  </r>
  <r>
    <x v="1"/>
    <x v="9"/>
    <s v="Accrued Payables"/>
    <x v="61"/>
    <s v="AP000000333100002"/>
    <s v="LMF"/>
    <s v="DONATION"/>
    <s v="RAMSEY/12.4.20"/>
    <m/>
    <n v="273"/>
    <n v="273"/>
  </r>
  <r>
    <x v="1"/>
    <x v="9"/>
    <s v="Accrued Payables"/>
    <x v="94"/>
    <s v="AP000000333600002"/>
    <s v="LMF"/>
    <s v="CHRISTMAS CAROLING"/>
    <s v="BOSTON/12.7.20"/>
    <m/>
    <n v="90"/>
    <n v="90"/>
  </r>
  <r>
    <x v="1"/>
    <x v="9"/>
    <s v="Accrued Payables"/>
    <x v="63"/>
    <s v="AP000000333300001"/>
    <s v="LMF"/>
    <s v="MINUTEMAN/15012"/>
    <s v="MINUTEMAN/15012"/>
    <n v="1000"/>
    <m/>
    <n v="-1000"/>
  </r>
  <r>
    <x v="1"/>
    <x v="9"/>
    <s v="Accrued Payables"/>
    <x v="63"/>
    <s v="AP000000333300002"/>
    <s v="LMF"/>
    <s v="BOSTON/15013"/>
    <s v="BOSTON/15013"/>
    <n v="90"/>
    <m/>
    <n v="-90"/>
  </r>
  <r>
    <x v="1"/>
    <x v="9"/>
    <s v="Accrued Payables"/>
    <x v="63"/>
    <s v="AP000000333300003"/>
    <s v="LMF"/>
    <s v="HAY/15014"/>
    <s v="HAY/15014"/>
    <n v="90"/>
    <m/>
    <n v="-90"/>
  </r>
  <r>
    <x v="1"/>
    <x v="9"/>
    <s v="Accrued Payables"/>
    <x v="63"/>
    <s v="AP000000333300004"/>
    <s v="LMF"/>
    <s v="REMICK/15015"/>
    <s v="REMICK/15015"/>
    <n v="90"/>
    <m/>
    <n v="-90"/>
  </r>
  <r>
    <x v="1"/>
    <x v="9"/>
    <s v="Accrued Payables"/>
    <x v="63"/>
    <s v="AP000000333300005"/>
    <s v="LMF"/>
    <s v="WARDA/15016"/>
    <s v="WARDA/15016"/>
    <n v="90"/>
    <m/>
    <n v="-90"/>
  </r>
  <r>
    <x v="1"/>
    <x v="9"/>
    <s v="Accrued Payables"/>
    <x v="63"/>
    <s v="AP000000333300006"/>
    <s v="LMF"/>
    <s v="AIG/15017"/>
    <s v="AIG/15017"/>
    <n v="940"/>
    <m/>
    <n v="-940"/>
  </r>
  <r>
    <x v="1"/>
    <x v="9"/>
    <s v="Accrued Payables"/>
    <x v="63"/>
    <s v="AP000000333600001"/>
    <s v="LMF"/>
    <s v="GUARD 11.23-12.4"/>
    <s v="MINUTEMAN/20-306"/>
    <m/>
    <n v="1000"/>
    <n v="1000"/>
  </r>
  <r>
    <x v="1"/>
    <x v="9"/>
    <s v="Accrued Payables"/>
    <x v="63"/>
    <s v="AP000000333600003"/>
    <s v="LMF"/>
    <s v="CHRISTMAS CAROLING"/>
    <s v="HAY/12.7.20"/>
    <m/>
    <n v="90"/>
    <n v="90"/>
  </r>
  <r>
    <x v="1"/>
    <x v="9"/>
    <s v="Accrued Payables"/>
    <x v="63"/>
    <s v="AP000000333600004"/>
    <s v="LMF"/>
    <s v="CHRISTMAS CAROLING"/>
    <s v="REMICK/12.7.20"/>
    <m/>
    <n v="90"/>
    <n v="90"/>
  </r>
  <r>
    <x v="1"/>
    <x v="9"/>
    <s v="Accrued Payables"/>
    <x v="63"/>
    <s v="AP000000333600005"/>
    <s v="LMF"/>
    <s v="CHRISTMAS CAROLING"/>
    <s v="WARDA/12.7.20"/>
    <m/>
    <n v="90"/>
    <n v="90"/>
  </r>
  <r>
    <x v="1"/>
    <x v="9"/>
    <s v="Accrued Payables"/>
    <x v="63"/>
    <s v="AP000000333600006"/>
    <s v="LMF"/>
    <s v="RETIREMENT"/>
    <s v="AIG/NOV20"/>
    <m/>
    <n v="940"/>
    <n v="940"/>
  </r>
  <r>
    <x v="1"/>
    <x v="9"/>
    <s v="Accrued Payables"/>
    <x v="65"/>
    <s v="AP000000333800001"/>
    <s v="LMF"/>
    <s v="SCHOOLFIN/15018"/>
    <s v="SCHOOLFIN/15018"/>
    <n v="2026.17"/>
    <m/>
    <n v="-2026.17"/>
  </r>
  <r>
    <x v="1"/>
    <x v="9"/>
    <s v="Accrued Payables"/>
    <x v="65"/>
    <s v="AP000000333700001"/>
    <s v="LMF"/>
    <s v="DEC"/>
    <s v="SCHOOLFIN/2020-2021 6"/>
    <m/>
    <n v="2026.17"/>
    <n v="2026.17"/>
  </r>
  <r>
    <x v="1"/>
    <x v="9"/>
    <s v="Accrued Payables"/>
    <x v="95"/>
    <s v="AP000000333900001"/>
    <s v="LMF"/>
    <s v="PR OCT-DEC 20"/>
    <s v="SCHOOLFIN/2020-2021 PR2"/>
    <m/>
    <n v="1439.49"/>
    <n v="1439.49"/>
  </r>
  <r>
    <x v="1"/>
    <x v="9"/>
    <s v="Accrued Payables"/>
    <x v="66"/>
    <s v="AP000000334100001"/>
    <s v="LMF"/>
    <s v="SCHOOLFIN/15020"/>
    <s v="SCHOOLFIN/15020"/>
    <n v="1439.49"/>
    <m/>
    <n v="-1439.49"/>
  </r>
  <r>
    <x v="1"/>
    <x v="9"/>
    <s v="Accrued Payables"/>
    <x v="67"/>
    <s v="AP000000334100002"/>
    <s v="LMF"/>
    <s v="MINUTEMAN/15021"/>
    <s v="MINUTEMAN/15021"/>
    <n v="2000"/>
    <m/>
    <n v="-2000"/>
  </r>
  <r>
    <x v="1"/>
    <x v="9"/>
    <s v="Accrued Payables"/>
    <x v="67"/>
    <s v="AP000000334100003"/>
    <s v="LMF"/>
    <s v="BOSTON/15022"/>
    <s v="BOSTON/15022"/>
    <n v="65"/>
    <m/>
    <n v="-65"/>
  </r>
  <r>
    <x v="1"/>
    <x v="9"/>
    <s v="Accrued Payables"/>
    <x v="67"/>
    <s v="AP000000334100004"/>
    <s v="LMF"/>
    <s v="DAVIDSONK/15023"/>
    <s v="DAVIDSONK/15023"/>
    <n v="65"/>
    <m/>
    <n v="-65"/>
  </r>
  <r>
    <x v="1"/>
    <x v="9"/>
    <s v="Accrued Payables"/>
    <x v="67"/>
    <s v="AP000000334100005"/>
    <s v="LMF"/>
    <s v="HAY/15024"/>
    <s v="HAY/15024"/>
    <n v="65"/>
    <m/>
    <n v="-65"/>
  </r>
  <r>
    <x v="1"/>
    <x v="9"/>
    <s v="Accrued Payables"/>
    <x v="67"/>
    <s v="AP000000334100006"/>
    <s v="LMF"/>
    <s v="PARRISH/15025"/>
    <s v="PARRISH/15025"/>
    <n v="65"/>
    <m/>
    <n v="-65"/>
  </r>
  <r>
    <x v="1"/>
    <x v="9"/>
    <s v="Accrued Payables"/>
    <x v="67"/>
    <s v="AP000000334100007"/>
    <s v="LMF"/>
    <s v="REMICK/15026"/>
    <s v="REMICK/15026"/>
    <n v="65"/>
    <m/>
    <n v="-65"/>
  </r>
  <r>
    <x v="1"/>
    <x v="9"/>
    <s v="Accrued Payables"/>
    <x v="67"/>
    <s v="AP000000334100008"/>
    <s v="LMF"/>
    <s v="WARDA/15027"/>
    <s v="WARDA/15027"/>
    <n v="65"/>
    <m/>
    <n v="-65"/>
  </r>
  <r>
    <x v="1"/>
    <x v="9"/>
    <s v="Accrued Payables"/>
    <x v="67"/>
    <s v="AP000000334000001"/>
    <s v="LMF"/>
    <s v="DEC GUARD"/>
    <s v="MINUTEMAN/20-314"/>
    <m/>
    <n v="2000"/>
    <n v="2000"/>
  </r>
  <r>
    <x v="1"/>
    <x v="9"/>
    <s v="Accrued Payables"/>
    <x v="67"/>
    <s v="AP000000334000002"/>
    <s v="LMF"/>
    <s v="MOVIE NIGHT"/>
    <s v="BOSTON/12.18.20"/>
    <m/>
    <n v="65"/>
    <n v="65"/>
  </r>
  <r>
    <x v="1"/>
    <x v="9"/>
    <s v="Accrued Payables"/>
    <x v="67"/>
    <s v="AP000000334000003"/>
    <s v="LMF"/>
    <s v="MOVIE NIGHT"/>
    <s v="DAVIDSONK/12.18.20"/>
    <m/>
    <n v="65"/>
    <n v="65"/>
  </r>
  <r>
    <x v="1"/>
    <x v="9"/>
    <s v="Accrued Payables"/>
    <x v="67"/>
    <s v="AP000000334000004"/>
    <s v="LMF"/>
    <s v="MOVIE NIGHT"/>
    <s v="HAY/12.18.20"/>
    <m/>
    <n v="65"/>
    <n v="65"/>
  </r>
  <r>
    <x v="1"/>
    <x v="9"/>
    <s v="Accrued Payables"/>
    <x v="67"/>
    <s v="AP000000334000005"/>
    <s v="LMF"/>
    <s v="MOVIE NIGHT"/>
    <s v="PARRISH/12.18.20"/>
    <m/>
    <n v="65"/>
    <n v="65"/>
  </r>
  <r>
    <x v="1"/>
    <x v="9"/>
    <s v="Accrued Payables"/>
    <x v="67"/>
    <s v="AP000000334000006"/>
    <s v="LMF"/>
    <s v="MOVIE NIGHT"/>
    <s v="REMICK/12.18.20"/>
    <m/>
    <n v="65"/>
    <n v="65"/>
  </r>
  <r>
    <x v="1"/>
    <x v="9"/>
    <s v="Accrued Payables"/>
    <x v="67"/>
    <s v="AP000000334000007"/>
    <s v="LMF"/>
    <s v="MOVIE NIGHT"/>
    <s v="WARDA/12.18.20"/>
    <m/>
    <n v="65"/>
    <n v="65"/>
  </r>
  <r>
    <x v="1"/>
    <x v="9"/>
    <s v="Accrued Payables"/>
    <x v="6"/>
    <s v="AP000000334800001"/>
    <s v="LMF"/>
    <s v="RETIREMENT"/>
    <s v="AIG/DEC20"/>
    <m/>
    <n v="940"/>
    <n v="940"/>
  </r>
  <r>
    <x v="1"/>
    <x v="9"/>
    <s v="Accrued Payables"/>
    <x v="6"/>
    <s v="AP000000334900003"/>
    <s v="LMF"/>
    <s v="DEC RETIREMENT"/>
    <s v="FRS/210060344989"/>
    <m/>
    <n v="3919.37"/>
    <n v="3919.37"/>
  </r>
  <r>
    <x v="1"/>
    <x v="9"/>
    <s v="Accrued Payables"/>
    <x v="96"/>
    <s v="AP000000335700001"/>
    <s v="LMF"/>
    <s v="TROLLEY PASSES"/>
    <s v="BAYTOWN/BTT12312020"/>
    <m/>
    <n v="357.25"/>
    <n v="357.25"/>
  </r>
  <r>
    <x v="1"/>
    <x v="9"/>
    <s v="Accrued Payables"/>
    <x v="68"/>
    <s v="AP000000334600001"/>
    <s v="LMF"/>
    <s v="PARKERH/15028"/>
    <s v="PARKERH/15028"/>
    <n v="2250"/>
    <m/>
    <n v="-2250"/>
  </r>
  <r>
    <x v="1"/>
    <x v="9"/>
    <s v="Accrued Payables"/>
    <x v="68"/>
    <s v="AP000000334600002"/>
    <s v="LMF"/>
    <s v="MINUTEMAN/15029"/>
    <s v="MINUTEMAN/15029"/>
    <n v="600"/>
    <m/>
    <n v="-600"/>
  </r>
  <r>
    <x v="1"/>
    <x v="9"/>
    <s v="Accrued Payables"/>
    <x v="68"/>
    <s v="AP000000334400002"/>
    <s v="LMF"/>
    <s v="12.21.20-1.1.21GUARD"/>
    <s v="MINUTEMAN/20-321"/>
    <m/>
    <n v="600"/>
    <n v="600"/>
  </r>
  <r>
    <x v="1"/>
    <x v="9"/>
    <s v="Accrued Payables"/>
    <x v="71"/>
    <s v="AP000000334700001"/>
    <s v="LMF"/>
    <s v="AIG/15030"/>
    <s v="AIG/15030"/>
    <n v="940"/>
    <m/>
    <n v="-940"/>
  </r>
  <r>
    <x v="1"/>
    <x v="9"/>
    <s v="Accrued Payables"/>
    <x v="71"/>
    <s v="AP000000334900003"/>
    <s v="LMF"/>
    <s v="FRS/210060344989/EFT1.7.21/DEC RETIREMENT"/>
    <s v="FRS/210060344989/EFT1.7.21/DEC RETIREMENT"/>
    <n v="3919.37"/>
    <m/>
    <n v="-3919.37"/>
  </r>
  <r>
    <x v="1"/>
    <x v="9"/>
    <s v="Accrued Payables"/>
    <x v="73"/>
    <s v="AP000000335000001"/>
    <s v="LMF"/>
    <s v="WOZNICK/15031"/>
    <s v="WOZNICK/15031"/>
    <n v="65"/>
    <m/>
    <n v="-65"/>
  </r>
  <r>
    <x v="1"/>
    <x v="9"/>
    <s v="Accrued Payables"/>
    <x v="73"/>
    <s v="AP000000335200001"/>
    <s v="LMF"/>
    <s v="MOVIE NIGHT"/>
    <s v="WOZNICK/1.8.21"/>
    <m/>
    <n v="65"/>
    <n v="65"/>
  </r>
  <r>
    <x v="1"/>
    <x v="9"/>
    <s v="Accrued Payables"/>
    <x v="97"/>
    <s v="AP000000335700002"/>
    <s v="LMF"/>
    <s v="NURSING SERV"/>
    <s v="BAYHAVEN/48"/>
    <m/>
    <n v="205"/>
    <n v="205"/>
  </r>
  <r>
    <x v="1"/>
    <x v="9"/>
    <s v="Accrued Payables"/>
    <x v="98"/>
    <s v="AP000000335400001"/>
    <s v="LMF"/>
    <s v="1.4-1.14 GUARD"/>
    <s v="MINUTEMAN/21-100"/>
    <m/>
    <n v="1800"/>
    <n v="1800"/>
  </r>
  <r>
    <x v="1"/>
    <x v="9"/>
    <s v="Accrued Payables"/>
    <x v="75"/>
    <s v="AP000000335000002"/>
    <s v="LMF"/>
    <s v="MINUTEMAN/15032"/>
    <s v="MINUTEMAN/15032"/>
    <n v="1800"/>
    <m/>
    <n v="-1800"/>
  </r>
  <r>
    <x v="1"/>
    <x v="9"/>
    <s v="Accrued Payables"/>
    <x v="75"/>
    <s v="AP000000335000003"/>
    <s v="LMF"/>
    <s v="SCHOOLFIN/15033"/>
    <s v="SCHOOLFIN/15033"/>
    <n v="1795.98"/>
    <m/>
    <n v="-1795.98"/>
  </r>
  <r>
    <x v="1"/>
    <x v="9"/>
    <s v="Accrued Payables"/>
    <x v="75"/>
    <s v="AP000000335500001"/>
    <s v="LMF"/>
    <s v="JAN"/>
    <s v="SCHOOLFIN/2020-2021 7"/>
    <m/>
    <n v="1795.98"/>
    <n v="1795.98"/>
  </r>
  <r>
    <x v="1"/>
    <x v="9"/>
    <s v="Accrued Payables"/>
    <x v="76"/>
    <s v="AP000000335800001"/>
    <s v="LMF"/>
    <s v="BAYTOWN/15034"/>
    <s v="BAYTOWN/15034"/>
    <n v="357.25"/>
    <m/>
    <n v="-357.25"/>
  </r>
  <r>
    <x v="1"/>
    <x v="9"/>
    <s v="Accrued Payables"/>
    <x v="76"/>
    <s v="AP000000335800002"/>
    <s v="LMF"/>
    <s v="BAYHAVEN/15035"/>
    <s v="BAYHAVEN/15035"/>
    <n v="205"/>
    <m/>
    <n v="-205"/>
  </r>
  <r>
    <x v="1"/>
    <x v="9"/>
    <s v="Accrued Payables"/>
    <x v="99"/>
    <s v="AP000000335900001"/>
    <s v="LMF"/>
    <s v="PAY SPANISH CLASSES"/>
    <s v="HAY/1 1.26.21"/>
    <m/>
    <n v="65"/>
    <n v="65"/>
  </r>
  <r>
    <x v="1"/>
    <x v="9"/>
    <s v="Accrued Payables"/>
    <x v="99"/>
    <s v="AP000000335900002"/>
    <s v="LMF"/>
    <s v="PAY SPANISH CLASSES"/>
    <s v="WARDA/1 1.26.21"/>
    <m/>
    <n v="65"/>
    <n v="65"/>
  </r>
  <r>
    <x v="1"/>
    <x v="9"/>
    <s v="Accrued Payables"/>
    <x v="99"/>
    <s v="AP000000335900003"/>
    <s v="LMF"/>
    <s v="PAY SPANISH CLASSES"/>
    <s v="GRABNERK/1 1.26.21"/>
    <m/>
    <n v="65"/>
    <n v="65"/>
  </r>
  <r>
    <x v="1"/>
    <x v="9"/>
    <s v="Accrued Payables"/>
    <x v="99"/>
    <s v="AP000000335900004"/>
    <s v="LMF"/>
    <s v="PAY SPANISH CLASSES"/>
    <s v="BOSTON/1 1.26.21"/>
    <m/>
    <n v="65"/>
    <n v="65"/>
  </r>
  <r>
    <x v="1"/>
    <x v="9"/>
    <s v="Accrued Payables"/>
    <x v="99"/>
    <s v="AP000000335900005"/>
    <s v="LMF"/>
    <s v="PAY SPANISH CLASSES"/>
    <s v="DAVIDSONK/1 1.26.21"/>
    <m/>
    <n v="65"/>
    <n v="65"/>
  </r>
  <r>
    <x v="1"/>
    <x v="9"/>
    <s v="Accrued Payables"/>
    <x v="77"/>
    <s v="AP000000336000001"/>
    <s v="LMF"/>
    <s v="HAY/15036"/>
    <s v="HAY/15036"/>
    <n v="65"/>
    <m/>
    <n v="-65"/>
  </r>
  <r>
    <x v="1"/>
    <x v="9"/>
    <s v="Accrued Payables"/>
    <x v="77"/>
    <s v="AP000000336000002"/>
    <s v="LMF"/>
    <s v="WARDA/15037"/>
    <s v="WARDA/15037"/>
    <n v="65"/>
    <m/>
    <n v="-65"/>
  </r>
  <r>
    <x v="1"/>
    <x v="9"/>
    <s v="Accrued Payables"/>
    <x v="77"/>
    <s v="AP000000336000003"/>
    <s v="LMF"/>
    <s v="GRABNERK/15038"/>
    <s v="GRABNERK/15038"/>
    <n v="65"/>
    <m/>
    <n v="-65"/>
  </r>
  <r>
    <x v="1"/>
    <x v="9"/>
    <s v="Accrued Payables"/>
    <x v="77"/>
    <s v="AP000000336000004"/>
    <s v="LMF"/>
    <s v="BOSTON/15039"/>
    <s v="BOSTON/15039"/>
    <n v="65"/>
    <m/>
    <n v="-65"/>
  </r>
  <r>
    <x v="1"/>
    <x v="9"/>
    <s v="Accrued Payables"/>
    <x v="77"/>
    <s v="AP000000336000005"/>
    <s v="LMF"/>
    <s v="DAVIDSONK/15040"/>
    <s v="DAVIDSONK/15040"/>
    <n v="65"/>
    <m/>
    <n v="-65"/>
  </r>
  <r>
    <x v="1"/>
    <x v="9"/>
    <s v="Accrued Payables"/>
    <x v="77"/>
    <s v="AP000000336200002"/>
    <s v="LMF"/>
    <s v="GUARD 1.19-1.29"/>
    <s v="MINUTEMAN/21-107"/>
    <m/>
    <n v="1800"/>
    <n v="1800"/>
  </r>
  <r>
    <x v="1"/>
    <x v="9"/>
    <s v="Accrued Payables"/>
    <x v="7"/>
    <s v="AP000000336200001"/>
    <s v="LMF"/>
    <s v="UPS"/>
    <s v="SCHOOLFIN/JAN-21"/>
    <m/>
    <n v="38.96"/>
    <n v="38.96"/>
  </r>
  <r>
    <x v="1"/>
    <x v="9"/>
    <s v="Accrued Payables"/>
    <x v="7"/>
    <s v="AP000000336400001"/>
    <s v="LMF"/>
    <s v="RETIREMENT"/>
    <s v="AIG/JAN21"/>
    <m/>
    <n v="940"/>
    <n v="940"/>
  </r>
  <r>
    <x v="1"/>
    <x v="9"/>
    <s v="Accrued Payables"/>
    <x v="7"/>
    <s v="AP000000336600004"/>
    <s v="LMF"/>
    <s v="JAN RETIREMENT"/>
    <s v="FRS/210290350753"/>
    <m/>
    <n v="4034.42"/>
    <n v="4034.42"/>
  </r>
  <r>
    <x v="1"/>
    <x v="10"/>
    <s v="FEFP Deferred Revenue"/>
    <x v="0"/>
    <s v="GL0052300001"/>
    <s v="LKM"/>
    <s v="To Accrue FEFP"/>
    <s v="FEFP Deferred Revenue"/>
    <m/>
    <n v="283.33"/>
    <n v="283.33"/>
  </r>
  <r>
    <x v="1"/>
    <x v="10"/>
    <s v="FEFP Deferred Revenue"/>
    <x v="2"/>
    <s v="GL0052700003"/>
    <s v="KMG"/>
    <s v="To record FEFP"/>
    <s v="FEFP Deferred Revenue"/>
    <n v="283.33"/>
    <m/>
    <n v="-283.33"/>
  </r>
  <r>
    <x v="1"/>
    <x v="11"/>
    <s v="Due To Other Funds"/>
    <x v="12"/>
    <s v="AP000000322300001"/>
    <s v="LMF"/>
    <s v="HOLLISW/14899"/>
    <s v="HOLLISW/14899"/>
    <n v="3850"/>
    <m/>
    <n v="-3850"/>
  </r>
  <r>
    <x v="1"/>
    <x v="11"/>
    <s v="Due To Other Funds"/>
    <x v="13"/>
    <s v="AP000000322900002"/>
    <s v="BNB"/>
    <s v="PAYROLL/869579/EFT7.15.20PR/PAYROLL"/>
    <s v="PAYROLL/869579/EFT7.15.20PR/PAYROLL"/>
    <n v="631.15"/>
    <m/>
    <n v="-631.15"/>
  </r>
  <r>
    <x v="1"/>
    <x v="11"/>
    <s v="Due To Other Funds"/>
    <x v="14"/>
    <s v="AP000000322700001"/>
    <s v="LMF"/>
    <s v="COATNEYS/14902"/>
    <s v="COATNEYS/14902"/>
    <n v="5000"/>
    <m/>
    <n v="-5000"/>
  </r>
  <r>
    <x v="1"/>
    <x v="11"/>
    <s v="Due To Other Funds"/>
    <x v="0"/>
    <s v="AP000000322900003"/>
    <s v="BNB"/>
    <s v="PAYROLL/846024/EFT7.31.20/7.31.20"/>
    <s v="PAYROLL/846024/EFT7.31.20/7.31.20"/>
    <n v="631.15"/>
    <m/>
    <n v="-631.15"/>
  </r>
  <r>
    <x v="1"/>
    <x v="11"/>
    <s v="Due To Other Funds"/>
    <x v="0"/>
    <s v="GL0052500001"/>
    <s v="LKM"/>
    <s v="To Adjust Due to/from"/>
    <s v="Due To Other Funds"/>
    <m/>
    <n v="10112.299999999999"/>
    <n v="10112.299999999999"/>
  </r>
  <r>
    <x v="1"/>
    <x v="11"/>
    <s v="Due To Other Funds"/>
    <x v="18"/>
    <s v="AP000000324200001"/>
    <s v="LMF"/>
    <s v="PAYROLL/851244/EFT8.14.20/PR 8.14.20"/>
    <s v="PAYROLL/851244/EFT8.14.20/PR 8.14.20"/>
    <n v="631.15"/>
    <m/>
    <n v="-631.15"/>
  </r>
  <r>
    <x v="1"/>
    <x v="11"/>
    <s v="Due To Other Funds"/>
    <x v="2"/>
    <s v="AP000000325000001"/>
    <s v="LMF"/>
    <s v="PAYROLL/857685/PR8.31.20/PR 8.31.20"/>
    <s v="PAYROLL/857685/PR8.31.20/PR 8.31.20"/>
    <n v="631.15"/>
    <m/>
    <n v="-631.15"/>
  </r>
  <r>
    <x v="1"/>
    <x v="11"/>
    <s v="Due To Other Funds"/>
    <x v="2"/>
    <s v="GL0052700002"/>
    <s v="KMG"/>
    <s v="To adjust due to / from"/>
    <s v="Due To Other Funds"/>
    <n v="12757.44"/>
    <m/>
    <n v="-12757.44"/>
  </r>
  <r>
    <x v="1"/>
    <x v="11"/>
    <s v="Due To Other Funds"/>
    <x v="2"/>
    <s v="BR000000038000001"/>
    <s v="KMG"/>
    <s v="AMERIS DEP 08.31.202/August"/>
    <s v="AMERIS DEP 08.31.202/Null/Restart"/>
    <m/>
    <n v="14019.74"/>
    <n v="14019.74"/>
  </r>
  <r>
    <x v="1"/>
    <x v="11"/>
    <s v="Due To Other Funds"/>
    <x v="24"/>
    <s v="AP000000324800001"/>
    <s v="LMF"/>
    <s v="WILLIAMSCOTSMAN/8073816/EFT9.3.20/RESTART GRANT"/>
    <s v="WILLIAMSCOTSMAN/8073816/EFT9.3.20/RESTART GRANT"/>
    <n v="23451.439999999999"/>
    <m/>
    <n v="-23451.439999999999"/>
  </r>
  <r>
    <x v="1"/>
    <x v="11"/>
    <s v="Due To Other Funds"/>
    <x v="29"/>
    <s v="AP000000327300003"/>
    <s v="LMF"/>
    <s v="PAYROLL/864369/PR9.15.20/PR 9.15.20"/>
    <s v="PAYROLL/864369/PR9.15.20/PR 9.15.20"/>
    <n v="631.15"/>
    <m/>
    <n v="-631.15"/>
  </r>
  <r>
    <x v="1"/>
    <x v="11"/>
    <s v="Due To Other Funds"/>
    <x v="3"/>
    <s v="AP000000327300004"/>
    <s v="LMF"/>
    <s v="PAYROLL/870327/PR9.30.20/PR 9.30.20"/>
    <s v="PAYROLL/870327/PR9.30.20/PR 9.30.20"/>
    <n v="631.15"/>
    <m/>
    <n v="-631.15"/>
  </r>
  <r>
    <x v="1"/>
    <x v="11"/>
    <s v="Due To Other Funds"/>
    <x v="3"/>
    <s v="BR000000038100002"/>
    <s v="LKM"/>
    <s v="AM.SEP20/Null"/>
    <s v="AM.SEP20/Null/Capital Outlay"/>
    <m/>
    <n v="6326"/>
    <n v="6326"/>
  </r>
  <r>
    <x v="1"/>
    <x v="11"/>
    <s v="Due To Other Funds"/>
    <x v="3"/>
    <s v="GL0052900002"/>
    <s v="LKM"/>
    <s v="To Adjust due to/from"/>
    <s v="Due To Other Funds"/>
    <m/>
    <n v="24713.74"/>
    <n v="24713.74"/>
  </r>
  <r>
    <x v="1"/>
    <x v="11"/>
    <s v="Due To Other Funds"/>
    <x v="33"/>
    <s v="AP000000327200003"/>
    <s v="LMF"/>
    <s v="SCHOOLFIN/14949"/>
    <s v="SCHOOLFIN/14949"/>
    <n v="1658.49"/>
    <m/>
    <n v="-1658.49"/>
  </r>
  <r>
    <x v="1"/>
    <x v="11"/>
    <s v="Due To Other Funds"/>
    <x v="36"/>
    <s v="AP000000328100002"/>
    <s v="LMF"/>
    <s v="TRUSTMARK/14961"/>
    <s v="TRUSTMARK/14961"/>
    <n v="890"/>
    <m/>
    <n v="-890"/>
  </r>
  <r>
    <x v="1"/>
    <x v="11"/>
    <s v="Due To Other Funds"/>
    <x v="38"/>
    <s v="AP000000330100001"/>
    <s v="LMF"/>
    <s v="AMERICANEXPRESS/9.14.20/EFT10.8.20"/>
    <s v="AMERICANEXPRESS/9.14.20/EFT10.8.20"/>
    <n v="4817.8900000000003"/>
    <m/>
    <n v="-4817.8900000000003"/>
  </r>
  <r>
    <x v="1"/>
    <x v="11"/>
    <s v="Due To Other Funds"/>
    <x v="40"/>
    <s v="AP000000330600001"/>
    <s v="LMF"/>
    <s v="PAYROLL/876446/PR10.15.20/PR 10.15.20"/>
    <s v="PAYROLL/876446/PR10.15.20/PR 10.15.20"/>
    <n v="631.15"/>
    <m/>
    <n v="-631.15"/>
  </r>
  <r>
    <x v="1"/>
    <x v="11"/>
    <s v="Due To Other Funds"/>
    <x v="42"/>
    <s v="AP000000329400001"/>
    <s v="LMF"/>
    <s v="GFWCWOMANS/14967"/>
    <s v="GFWCWOMANS/14967"/>
    <n v="2700"/>
    <m/>
    <n v="-2700"/>
  </r>
  <r>
    <x v="1"/>
    <x v="11"/>
    <s v="Due To Other Funds"/>
    <x v="44"/>
    <s v="AP000000329900002"/>
    <s v="LMF"/>
    <s v="WILLIAMSCOTSMAN/14972"/>
    <s v="WILLIAMSCOTSMAN/14972"/>
    <n v="1511.05"/>
    <m/>
    <n v="-1511.05"/>
  </r>
  <r>
    <x v="1"/>
    <x v="11"/>
    <s v="Due To Other Funds"/>
    <x v="46"/>
    <s v="AP000000330700001"/>
    <s v="LMF"/>
    <s v="PAYROLL/882658/PR10.30.20/PR 10.30.20"/>
    <s v="PAYROLL/882658/PR10.30.20/PR 10.30.20"/>
    <n v="631.15"/>
    <m/>
    <n v="-631.15"/>
  </r>
  <r>
    <x v="1"/>
    <x v="11"/>
    <s v="Due To Other Funds"/>
    <x v="4"/>
    <s v="GL0053000002"/>
    <s v="KMG"/>
    <s v="To adjust due to /from"/>
    <s v="Due To Other Funds"/>
    <n v="13299.16"/>
    <m/>
    <n v="-13299.16"/>
  </r>
  <r>
    <x v="1"/>
    <x v="11"/>
    <s v="Due To Other Funds"/>
    <x v="4"/>
    <s v="BR000000038200003"/>
    <s v="KMG"/>
    <s v="OP1 DEP 10.2020/October"/>
    <s v="OP1 DEP 10.2020/Null/CSCO"/>
    <m/>
    <n v="29263.89"/>
    <n v="29263.89"/>
  </r>
  <r>
    <x v="1"/>
    <x v="11"/>
    <s v="Due To Other Funds"/>
    <x v="50"/>
    <s v="AP000000332300001"/>
    <s v="LMF"/>
    <s v="AMERICANEXPRESS/10.15.20/EFT11.6.20B/11/6/2020"/>
    <s v="AMERICANEXPRESS/10.15.20/EFT11.6.20B/11/6/2020"/>
    <n v="1775.96"/>
    <m/>
    <n v="-1775.96"/>
  </r>
  <r>
    <x v="1"/>
    <x v="11"/>
    <s v="Due To Other Funds"/>
    <x v="52"/>
    <s v="AP000000333200001"/>
    <s v="LMF"/>
    <s v="PAYROLL/889523/PR11.13.20/PR 11.13.20"/>
    <s v="PAYROLL/889523/PR11.13.20/PR 11.13.20"/>
    <n v="631.15"/>
    <m/>
    <n v="-631.15"/>
  </r>
  <r>
    <x v="1"/>
    <x v="11"/>
    <s v="Due To Other Funds"/>
    <x v="57"/>
    <s v="AP000000332100001"/>
    <s v="LMF"/>
    <s v="GFWCWOMANS/14995"/>
    <s v="GFWCWOMANS/14995"/>
    <n v="4200"/>
    <m/>
    <n v="-4200"/>
  </r>
  <r>
    <x v="1"/>
    <x v="11"/>
    <s v="Due To Other Funds"/>
    <x v="5"/>
    <s v="AP000000333400001"/>
    <s v="LMF"/>
    <s v="PAYROLL/894786/PR11.30.20/PR 11.30.20"/>
    <s v="PAYROLL/894786/PR11.30.20/PR 11.30.20"/>
    <n v="631.15"/>
    <m/>
    <n v="-631.15"/>
  </r>
  <r>
    <x v="1"/>
    <x v="11"/>
    <s v="Due To Other Funds"/>
    <x v="5"/>
    <s v="BR000000038300002"/>
    <s v="KMG"/>
    <s v="OP1 DEP 11.2020/November"/>
    <s v="OP1 DEP 11.2020/Null/CSCO"/>
    <m/>
    <n v="3124"/>
    <n v="3124"/>
  </r>
  <r>
    <x v="1"/>
    <x v="11"/>
    <s v="Due To Other Funds"/>
    <x v="5"/>
    <s v="GL0053100006"/>
    <s v="KMG"/>
    <s v="To adjust due to / from"/>
    <s v="Due To Other Funds"/>
    <m/>
    <n v="7238.26"/>
    <n v="7238.26"/>
  </r>
  <r>
    <x v="1"/>
    <x v="11"/>
    <s v="Due To Other Funds"/>
    <x v="58"/>
    <s v="AP000000332500001"/>
    <s v="LMF"/>
    <s v="WILLIAMSCOTSMAN/8309889/EFT12.1.20/RESTART 11.27-1"/>
    <s v="WILLIAMSCOTSMAN/8309889/EFT12.1.20/RESTART 11.27-1"/>
    <n v="1511.05"/>
    <m/>
    <n v="-1511.05"/>
  </r>
  <r>
    <x v="1"/>
    <x v="11"/>
    <s v="Due To Other Funds"/>
    <x v="64"/>
    <s v="AP000000334200001"/>
    <s v="LMF"/>
    <s v="PAYROLL/903359/PR12.15.20/PR 12.15.20"/>
    <s v="PAYROLL/903359/PR12.15.20/PR 12.15.20"/>
    <n v="631.15"/>
    <m/>
    <n v="-631.15"/>
  </r>
  <r>
    <x v="1"/>
    <x v="11"/>
    <s v="Due To Other Funds"/>
    <x v="65"/>
    <s v="AP000000333800002"/>
    <s v="LMF"/>
    <s v="GFWCWOMANS/15019"/>
    <s v="GFWCWOMANS/15019"/>
    <n v="1200"/>
    <m/>
    <n v="-1200"/>
  </r>
  <r>
    <x v="1"/>
    <x v="11"/>
    <s v="Due To Other Funds"/>
    <x v="6"/>
    <s v="AP000000334300001"/>
    <s v="LMF"/>
    <s v="PAYROLL/905271/PR12.31.20/PR 12.31.20"/>
    <s v="PAYROLL/905271/PR12.31.20/PR 12.31.20"/>
    <n v="631.15"/>
    <m/>
    <n v="-631.15"/>
  </r>
  <r>
    <x v="1"/>
    <x v="11"/>
    <s v="Due To Other Funds"/>
    <x v="6"/>
    <s v="GL0053200004"/>
    <s v="KMG"/>
    <s v="To record GEER"/>
    <s v="Due To Other Funds"/>
    <n v="162.69999999999999"/>
    <m/>
    <n v="-162.69999999999999"/>
  </r>
  <r>
    <x v="1"/>
    <x v="11"/>
    <s v="Due To Other Funds"/>
    <x v="6"/>
    <s v="BR000000038400003"/>
    <s v="KMG"/>
    <s v="OP1 DEP 12/20/December"/>
    <s v="OP1 DEP 12/20/Null/GEER"/>
    <m/>
    <n v="3294.7"/>
    <n v="3294.7"/>
  </r>
  <r>
    <x v="1"/>
    <x v="11"/>
    <s v="Due To Other Funds"/>
    <x v="6"/>
    <s v="GL0053300001"/>
    <s v="KMG"/>
    <s v="To adjust due to / from"/>
    <s v="Due To Other Funds"/>
    <m/>
    <n v="3973.35"/>
    <n v="3973.35"/>
  </r>
  <r>
    <x v="1"/>
    <x v="11"/>
    <s v="Due To Other Funds"/>
    <x v="70"/>
    <s v="AP000000334500001"/>
    <s v="LMF"/>
    <s v="WILLIAMSCOTSMAN/8389596/EFT1.6.21/12.27-1.26"/>
    <s v="WILLIAMSCOTSMAN/8389596/EFT1.6.21/12.27-1.26"/>
    <n v="1521.05"/>
    <m/>
    <n v="-1521.05"/>
  </r>
  <r>
    <x v="1"/>
    <x v="11"/>
    <s v="Due To Other Funds"/>
    <x v="74"/>
    <s v="AP000000336600002"/>
    <s v="LMF"/>
    <s v="PAYROLL/917640/EFT1.15.21/PR 1.15.21"/>
    <s v="PAYROLL/917640/EFT1.15.21/PR 1.15.21"/>
    <n v="631.15"/>
    <m/>
    <n v="-631.15"/>
  </r>
  <r>
    <x v="1"/>
    <x v="11"/>
    <s v="Due To Other Funds"/>
    <x v="77"/>
    <s v="AP000000336100001"/>
    <s v="LMF"/>
    <s v="WILLIAMSCOTSMAN/8468930/EFT1.29.21/CPX-72071 1.27-"/>
    <s v="WILLIAMSCOTSMAN/8468930/EFT1.29.21/CPX-72071 1.27-"/>
    <n v="1511.05"/>
    <m/>
    <n v="-1511.05"/>
  </r>
  <r>
    <x v="1"/>
    <x v="11"/>
    <s v="Due To Other Funds"/>
    <x v="77"/>
    <s v="AP000000336600003"/>
    <s v="LMF"/>
    <s v="PAYROLL/925705/PR1.29.21/PR 1.29.21"/>
    <s v="PAYROLL/925705/PR1.29.21/PR 1.29.21"/>
    <n v="631.15"/>
    <m/>
    <n v="-631.15"/>
  </r>
  <r>
    <x v="1"/>
    <x v="11"/>
    <s v="Due To Other Funds"/>
    <x v="7"/>
    <s v="BR000000038500001"/>
    <s v="LKM"/>
    <s v="AM.JAN21/Null"/>
    <s v="AM.JAN21/Null/Capital Outlay"/>
    <m/>
    <n v="3132"/>
    <n v="3132"/>
  </r>
  <r>
    <x v="1"/>
    <x v="11"/>
    <s v="Due To Other Funds"/>
    <x v="7"/>
    <s v="GL0053600001"/>
    <s v="LKM"/>
    <s v="To Adjust Due to/from"/>
    <s v="Due To Other Funds"/>
    <m/>
    <n v="4294.3999999999996"/>
    <n v="4294.3999999999996"/>
  </r>
  <r>
    <x v="2"/>
    <x v="12"/>
    <s v="FEFP - Bay Cty Sch Dist"/>
    <x v="0"/>
    <s v="BR000000037900002"/>
    <s v="LKM"/>
    <s v="AM.JUL20/Null"/>
    <s v="AM.JUL20/Null/FEFP"/>
    <m/>
    <n v="59653"/>
    <n v="59653"/>
  </r>
  <r>
    <x v="2"/>
    <x v="12"/>
    <s v="FEFP - Bay Cty Sch Dist"/>
    <x v="0"/>
    <s v="GL0052300001"/>
    <s v="LKM"/>
    <s v="To Accrue FEFP"/>
    <s v="FEFP - Bay Cty Sch Dist"/>
    <m/>
    <n v="1474.75"/>
    <n v="1474.75"/>
  </r>
  <r>
    <x v="2"/>
    <x v="12"/>
    <s v="FEFP - Bay Cty Sch Dist"/>
    <x v="2"/>
    <s v="BR000000038000001"/>
    <s v="KMG"/>
    <s v="AMERIS DEP 08.31.202/August"/>
    <s v="AMERIS DEP 08.31.202/Null/FEFP"/>
    <m/>
    <n v="59784"/>
    <n v="59784"/>
  </r>
  <r>
    <x v="2"/>
    <x v="12"/>
    <s v="FEFP - Bay Cty Sch Dist"/>
    <x v="2"/>
    <s v="GL0052700003"/>
    <s v="KMG"/>
    <s v="To record FEFP"/>
    <s v="FEFP - Bay Cty Sch Dist"/>
    <m/>
    <n v="2028"/>
    <n v="2028"/>
  </r>
  <r>
    <x v="2"/>
    <x v="12"/>
    <s v="FEFP - Bay Cty Sch Dist"/>
    <x v="3"/>
    <s v="BR000000038100002"/>
    <s v="LKM"/>
    <s v="AM.SEP20/Null"/>
    <s v="AM.SEP20/Null/FEFP"/>
    <m/>
    <n v="59719"/>
    <n v="59719"/>
  </r>
  <r>
    <x v="2"/>
    <x v="12"/>
    <s v="FEFP - Bay Cty Sch Dist"/>
    <x v="3"/>
    <s v="GL0052800001"/>
    <s v="LKM"/>
    <s v="To Adjust FEFP"/>
    <s v="FEFP - Bay Cty Sch Dist"/>
    <m/>
    <n v="1749.75"/>
    <n v="1749.75"/>
  </r>
  <r>
    <x v="2"/>
    <x v="12"/>
    <s v="FEFP - Bay Cty Sch Dist"/>
    <x v="4"/>
    <s v="BR000000038200003"/>
    <s v="KMG"/>
    <s v="OP1 DEP 10.2020/October"/>
    <s v="OP1 DEP 10.2020/Null/FEFP"/>
    <m/>
    <n v="59721"/>
    <n v="59721"/>
  </r>
  <r>
    <x v="2"/>
    <x v="12"/>
    <s v="FEFP - Bay Cty Sch Dist"/>
    <x v="4"/>
    <s v="GL0053000007"/>
    <s v="KMG"/>
    <s v="To record FEFP"/>
    <s v="FEFP - Bay Cty Sch Dist"/>
    <m/>
    <n v="1750.83"/>
    <n v="1750.83"/>
  </r>
  <r>
    <x v="2"/>
    <x v="12"/>
    <s v="FEFP - Bay Cty Sch Dist"/>
    <x v="5"/>
    <s v="BR000000038300002"/>
    <s v="KMG"/>
    <s v="OP1 DEP 11.2020/November"/>
    <s v="OP1 DEP 11.2020/Null/FEFP"/>
    <m/>
    <n v="59717"/>
    <n v="59717"/>
  </r>
  <r>
    <x v="2"/>
    <x v="12"/>
    <s v="FEFP - Bay Cty Sch Dist"/>
    <x v="5"/>
    <s v="GL0053100008"/>
    <s v="KMG"/>
    <s v="To record FEFP"/>
    <s v="FEFP - Bay Cty Sch Dist"/>
    <m/>
    <n v="1750.84"/>
    <n v="1750.84"/>
  </r>
  <r>
    <x v="2"/>
    <x v="12"/>
    <s v="FEFP - Bay Cty Sch Dist"/>
    <x v="6"/>
    <s v="BR000000038400003"/>
    <s v="KMG"/>
    <s v="OP1 DEP 12/20/December"/>
    <s v="OP1 DEP 12/20/Null/FEFP"/>
    <m/>
    <n v="67539"/>
    <n v="67539"/>
  </r>
  <r>
    <x v="2"/>
    <x v="12"/>
    <s v="FEFP - Bay Cty Sch Dist"/>
    <x v="6"/>
    <s v="GL0053200005"/>
    <s v="KMG"/>
    <s v="To record FEFP"/>
    <s v="FEFP - Bay Cty Sch Dist"/>
    <m/>
    <n v="1752.33"/>
    <n v="1752.33"/>
  </r>
  <r>
    <x v="2"/>
    <x v="12"/>
    <s v="FEFP - Bay Cty Sch Dist"/>
    <x v="7"/>
    <s v="BR000000038500001"/>
    <s v="LKM"/>
    <s v="AM.JAN21/Null"/>
    <s v="AM.JAN21/Null/FEFP"/>
    <m/>
    <n v="59866"/>
    <n v="59866"/>
  </r>
  <r>
    <x v="2"/>
    <x v="12"/>
    <s v="FEFP - Bay Cty Sch Dist"/>
    <x v="7"/>
    <s v="GL0053500001"/>
    <s v="LKM"/>
    <s v="To Adjust FEFP"/>
    <s v="FEFP - Bay Cty Sch Dist"/>
    <m/>
    <n v="2907.25"/>
    <n v="2907.25"/>
  </r>
  <r>
    <x v="2"/>
    <x v="13"/>
    <s v="Adults With Disabilities"/>
    <x v="5"/>
    <s v="GL0053100010"/>
    <s v="KMG"/>
    <s v="To reclass deposits"/>
    <s v="Adults With Disabilities"/>
    <m/>
    <n v="21748"/>
    <n v="21748"/>
  </r>
  <r>
    <x v="2"/>
    <x v="14"/>
    <s v="Florida Teacher's Lead Program"/>
    <x v="3"/>
    <s v="BR000000038100002"/>
    <s v="LKM"/>
    <s v="AM.SEP20/Null"/>
    <s v="AM.SEP20/Null/Teacher Lead"/>
    <m/>
    <n v="886.5"/>
    <n v="886.5"/>
  </r>
  <r>
    <x v="2"/>
    <x v="15"/>
    <s v="VR Summer Grant"/>
    <x v="3"/>
    <s v="BR000000038100002"/>
    <s v="LKM"/>
    <s v="AM.SEP20/Null"/>
    <s v="AM.SEP20/Null/VR Grant"/>
    <m/>
    <n v="33642.42"/>
    <n v="33642.42"/>
  </r>
  <r>
    <x v="2"/>
    <x v="15"/>
    <s v="VR Summer Grant"/>
    <x v="5"/>
    <s v="GL0053100010"/>
    <s v="KMG"/>
    <s v="To reclass deposits"/>
    <s v="VR Summer Grant"/>
    <m/>
    <n v="1960"/>
    <n v="1960"/>
  </r>
  <r>
    <x v="2"/>
    <x v="15"/>
    <s v="VR Summer Grant"/>
    <x v="6"/>
    <s v="BR000000038400003"/>
    <s v="KMG"/>
    <s v="OP1 DEP 12/20/December"/>
    <s v="OP1 DEP 12/20/Null/VR"/>
    <m/>
    <n v="376.64"/>
    <n v="376.64"/>
  </r>
  <r>
    <x v="2"/>
    <x v="15"/>
    <s v="VR Summer Grant"/>
    <x v="6"/>
    <s v="BR000000038400003"/>
    <s v="KMG"/>
    <s v="OP1 DEP 12/20/December"/>
    <s v="OP1 DEP 12/20/Null/VR"/>
    <m/>
    <n v="2254"/>
    <n v="2254"/>
  </r>
  <r>
    <x v="2"/>
    <x v="15"/>
    <s v="VR Summer Grant"/>
    <x v="7"/>
    <s v="BR000000038500001"/>
    <s v="LKM"/>
    <s v="AM.JAN21/Null"/>
    <s v="AM.JAN21/Null/VR Grant"/>
    <m/>
    <n v="2254"/>
    <n v="2254"/>
  </r>
  <r>
    <x v="2"/>
    <x v="15"/>
    <s v="VR Summer Grant"/>
    <x v="7"/>
    <s v="BR000000038500001"/>
    <s v="LKM"/>
    <s v="AM.JAN21/Null"/>
    <s v="AM.JAN21/Null/VR Grant"/>
    <m/>
    <n v="1318.24"/>
    <n v="1318.24"/>
  </r>
  <r>
    <x v="2"/>
    <x v="15"/>
    <s v="VR Summer Grant"/>
    <x v="7"/>
    <s v="BR000000038500001"/>
    <s v="LKM"/>
    <s v="AM.JAN21/Null"/>
    <s v="AM.JAN21/Null/VR Grant"/>
    <m/>
    <n v="5733"/>
    <n v="5733"/>
  </r>
  <r>
    <x v="2"/>
    <x v="15"/>
    <s v="VR Summer Grant"/>
    <x v="7"/>
    <s v="BR000000038500001"/>
    <s v="LKM"/>
    <s v="AM.JAN21/Null"/>
    <s v="AM.JAN21/Null/VR Grant"/>
    <m/>
    <n v="1127"/>
    <n v="1127"/>
  </r>
  <r>
    <x v="2"/>
    <x v="16"/>
    <s v="Other Misc State Revenue"/>
    <x v="7"/>
    <s v="BR000000038500001"/>
    <s v="LKM"/>
    <s v="AM.JAN21/Null"/>
    <s v="AM.JAN21/Null/Bay Dist Misc"/>
    <m/>
    <n v="3052.19"/>
    <n v="3052.19"/>
  </r>
  <r>
    <x v="2"/>
    <x v="17"/>
    <s v="Interest Income"/>
    <x v="0"/>
    <s v="BR000000037900001"/>
    <s v="LKM"/>
    <s v="HC.JUL20/Null"/>
    <s v="HC.JUL20/Null/Interest"/>
    <m/>
    <n v="12.02"/>
    <n v="12.02"/>
  </r>
  <r>
    <x v="2"/>
    <x v="17"/>
    <s v="Interest Income"/>
    <x v="2"/>
    <s v="BR000000038000003"/>
    <s v="KMG"/>
    <s v="HC DEP 08.2020/August"/>
    <s v="HC DEP 08.2020/Null/Interest"/>
    <m/>
    <n v="21.49"/>
    <n v="21.49"/>
  </r>
  <r>
    <x v="2"/>
    <x v="17"/>
    <s v="Interest Income"/>
    <x v="3"/>
    <s v="BR000000038100001"/>
    <s v="LKM"/>
    <s v="HC.SEP20/Null"/>
    <s v="HC.SEP20/Null/Interest Earned"/>
    <m/>
    <n v="31.96"/>
    <n v="31.96"/>
  </r>
  <r>
    <x v="2"/>
    <x v="17"/>
    <s v="Interest Income"/>
    <x v="4"/>
    <s v="BR000000038200001"/>
    <s v="KMG"/>
    <s v="OPR DEP/10.2020"/>
    <s v="OPR DEP/Null/Interest"/>
    <m/>
    <n v="32.950000000000003"/>
    <n v="32.950000000000003"/>
  </r>
  <r>
    <x v="2"/>
    <x v="17"/>
    <s v="Interest Income"/>
    <x v="5"/>
    <s v="BR000000038300003"/>
    <s v="KMG"/>
    <s v="OPR DEP 11.2020/November"/>
    <s v="OPR DEP 11.2020/Null/Interest"/>
    <m/>
    <n v="31.81"/>
    <n v="31.81"/>
  </r>
  <r>
    <x v="2"/>
    <x v="17"/>
    <s v="Interest Income"/>
    <x v="6"/>
    <s v="BR000000038400002"/>
    <s v="KMG"/>
    <s v="OPR DEP 12.20/Dec"/>
    <s v="OPR DEP 12.20/Null/Interest"/>
    <m/>
    <n v="17.45"/>
    <n v="17.45"/>
  </r>
  <r>
    <x v="2"/>
    <x v="17"/>
    <s v="Interest Income"/>
    <x v="7"/>
    <s v="BR000000038500002"/>
    <s v="LKM"/>
    <s v="HC.JAN21/Null"/>
    <s v="HC.JAN21/Null/Interest Earned"/>
    <m/>
    <n v="16.399999999999999"/>
    <n v="16.399999999999999"/>
  </r>
  <r>
    <x v="2"/>
    <x v="18"/>
    <s v="Other Misc Revenue"/>
    <x v="3"/>
    <s v="BR000000038100002"/>
    <s v="LKM"/>
    <s v="AM.SEP20/Null"/>
    <s v="AM.SEP20/Null/Cap and Gown Payments"/>
    <m/>
    <n v="126.44"/>
    <n v="126.44"/>
  </r>
  <r>
    <x v="2"/>
    <x v="18"/>
    <s v="Other Misc Revenue"/>
    <x v="5"/>
    <s v="GL0053100010"/>
    <s v="KMG"/>
    <s v="To reclass deposits"/>
    <s v="Other Misc Revenue"/>
    <n v="1960"/>
    <m/>
    <n v="-1960"/>
  </r>
  <r>
    <x v="2"/>
    <x v="18"/>
    <s v="Other Misc Revenue"/>
    <x v="5"/>
    <s v="GL0053100010"/>
    <s v="KMG"/>
    <s v="To reclass deposits"/>
    <s v="Other Misc Revenue"/>
    <n v="31678.11"/>
    <m/>
    <n v="-31678.11"/>
  </r>
  <r>
    <x v="2"/>
    <x v="18"/>
    <s v="Other Misc Revenue"/>
    <x v="5"/>
    <s v="BR000000038300004"/>
    <s v="KMG"/>
    <s v="OP1 DEP 11.20/November"/>
    <s v="OP1 DEP 11.20/Null/Null"/>
    <m/>
    <n v="31678.11"/>
    <n v="31678.11"/>
  </r>
  <r>
    <x v="2"/>
    <x v="18"/>
    <s v="Other Misc Revenue"/>
    <x v="5"/>
    <s v="BR000000038300004"/>
    <s v="KMG"/>
    <s v="OP1 DEP 11.20/November"/>
    <s v="OP1 DEP 11.20/Null/Null"/>
    <m/>
    <n v="1960"/>
    <n v="1960"/>
  </r>
  <r>
    <x v="2"/>
    <x v="18"/>
    <s v="Other Misc Revenue"/>
    <x v="7"/>
    <s v="BR000000038500001"/>
    <s v="LKM"/>
    <s v="AM.JAN21/Null"/>
    <s v="AM.JAN21/Null/William Scotsman Refund"/>
    <m/>
    <n v="105.78"/>
    <n v="105.78"/>
  </r>
  <r>
    <x v="2"/>
    <x v="19"/>
    <s v="HGHT Grant"/>
    <x v="4"/>
    <s v="BR000000038200003"/>
    <s v="KMG"/>
    <s v="OP1 DEP 10.2020/October"/>
    <s v="OP1 DEP 10.2020/Null/HGHT Grant"/>
    <m/>
    <n v="11000"/>
    <n v="11000"/>
  </r>
  <r>
    <x v="2"/>
    <x v="20"/>
    <s v="Donations"/>
    <x v="0"/>
    <s v="BR000000037900002"/>
    <s v="LKM"/>
    <s v="AM.JUL20/Null"/>
    <s v="AM.JUL20/Null/Charles Whitehead"/>
    <m/>
    <n v="10000"/>
    <n v="10000"/>
  </r>
  <r>
    <x v="2"/>
    <x v="20"/>
    <s v="Donations"/>
    <x v="3"/>
    <s v="BR000000038100002"/>
    <s v="LKM"/>
    <s v="AM.SEP20/Null"/>
    <s v="AM.SEP20/Null/Charles Whitehead Foundation"/>
    <m/>
    <n v="10000"/>
    <n v="10000"/>
  </r>
  <r>
    <x v="2"/>
    <x v="20"/>
    <s v="Donations"/>
    <x v="3"/>
    <s v="BR000000038100002"/>
    <s v="LKM"/>
    <s v="AM.SEP20/Null"/>
    <s v="AM.SEP20/Null/Misc"/>
    <m/>
    <n v="10"/>
    <n v="10"/>
  </r>
  <r>
    <x v="2"/>
    <x v="20"/>
    <s v="Donations"/>
    <x v="3"/>
    <s v="BR000000038100002"/>
    <s v="LKM"/>
    <s v="AM.SEP20/Null"/>
    <s v="AM.SEP20/Null/Donation"/>
    <m/>
    <n v="100"/>
    <n v="100"/>
  </r>
  <r>
    <x v="2"/>
    <x v="20"/>
    <s v="Donations"/>
    <x v="5"/>
    <s v="BR000000038300002"/>
    <s v="KMG"/>
    <s v="OP1 DEP 11.2020/November"/>
    <s v="OP1 DEP 11.2020/Null/Donation"/>
    <m/>
    <n v="100"/>
    <n v="100"/>
  </r>
  <r>
    <x v="2"/>
    <x v="20"/>
    <s v="Donations"/>
    <x v="6"/>
    <s v="BR000000038400003"/>
    <s v="KMG"/>
    <s v="OP1 DEP 12/20/December"/>
    <s v="OP1 DEP 12/20/Null/Donation - Charles A. Whitehead"/>
    <m/>
    <n v="10000"/>
    <n v="10000"/>
  </r>
  <r>
    <x v="2"/>
    <x v="20"/>
    <s v="Donations"/>
    <x v="6"/>
    <s v="BR000000038400003"/>
    <s v="KMG"/>
    <s v="OP1 DEP 12/20/December"/>
    <s v="OP1 DEP 12/20/Null/Donation"/>
    <m/>
    <n v="500"/>
    <n v="500"/>
  </r>
  <r>
    <x v="2"/>
    <x v="20"/>
    <s v="Donations"/>
    <x v="6"/>
    <s v="BR000000038400003"/>
    <s v="KMG"/>
    <s v="OP1 DEP 12/20/December"/>
    <s v="OP1 DEP 12/20/Null/Donation"/>
    <m/>
    <n v="750"/>
    <n v="750"/>
  </r>
  <r>
    <x v="2"/>
    <x v="20"/>
    <s v="Donations"/>
    <x v="7"/>
    <s v="BR000000038500001"/>
    <s v="LKM"/>
    <s v="AM.JAN21/Null"/>
    <s v="AM.JAN21/Null/Harrison Foundation"/>
    <m/>
    <n v="350"/>
    <n v="350"/>
  </r>
  <r>
    <x v="3"/>
    <x v="21"/>
    <s v="ESE Teacher"/>
    <x v="13"/>
    <s v="AP000000322900002"/>
    <s v="BNB"/>
    <s v="PAYROLL/869579"/>
    <s v="PAYROLL/869579"/>
    <n v="6992.68"/>
    <m/>
    <n v="-6992.68"/>
  </r>
  <r>
    <x v="3"/>
    <x v="21"/>
    <s v="ESE Teacher"/>
    <x v="13"/>
    <s v="AP000000322900002"/>
    <s v="BNB"/>
    <s v="PAYROLL/869579"/>
    <s v="PAYROLL/869579"/>
    <m/>
    <n v="0.02"/>
    <n v="0.02"/>
  </r>
  <r>
    <x v="3"/>
    <x v="21"/>
    <s v="ESE Teacher"/>
    <x v="0"/>
    <s v="AP000000322900003"/>
    <s v="BNB"/>
    <s v="PAYROLL/846024"/>
    <s v="PAYROLL/846024"/>
    <n v="6925.68"/>
    <m/>
    <n v="-6925.68"/>
  </r>
  <r>
    <x v="3"/>
    <x v="21"/>
    <s v="ESE Teacher"/>
    <x v="18"/>
    <s v="AP000000324200001"/>
    <s v="LMF"/>
    <s v="PAYROLL/851244"/>
    <s v="PAYROLL/851244"/>
    <n v="10320.870000000001"/>
    <m/>
    <n v="-10320.870000000001"/>
  </r>
  <r>
    <x v="3"/>
    <x v="21"/>
    <s v="ESE Teacher"/>
    <x v="2"/>
    <s v="AP000000325000001"/>
    <s v="LMF"/>
    <s v="PAYROLL/857685"/>
    <s v="PAYROLL/857685"/>
    <n v="6307.25"/>
    <m/>
    <n v="-6307.25"/>
  </r>
  <r>
    <x v="3"/>
    <x v="21"/>
    <s v="ESE Teacher"/>
    <x v="29"/>
    <s v="AP000000327300003"/>
    <s v="LMF"/>
    <s v="PAYROLL/864369"/>
    <s v="PAYROLL/864369"/>
    <n v="6453.95"/>
    <m/>
    <n v="-6453.95"/>
  </r>
  <r>
    <x v="3"/>
    <x v="21"/>
    <s v="ESE Teacher"/>
    <x v="3"/>
    <s v="AP000000327300004"/>
    <s v="LMF"/>
    <s v="PAYROLL/870327"/>
    <s v="PAYROLL/870327"/>
    <n v="6395.27"/>
    <m/>
    <n v="-6395.27"/>
  </r>
  <r>
    <x v="3"/>
    <x v="21"/>
    <s v="ESE Teacher"/>
    <x v="40"/>
    <s v="AP000000330600001"/>
    <s v="LMF"/>
    <s v="PAYROLL/876446"/>
    <s v="PAYROLL/876446"/>
    <n v="6395.27"/>
    <m/>
    <n v="-6395.27"/>
  </r>
  <r>
    <x v="3"/>
    <x v="21"/>
    <s v="ESE Teacher"/>
    <x v="46"/>
    <s v="AP000000330700001"/>
    <s v="LMF"/>
    <s v="PAYROLL/882658"/>
    <s v="PAYROLL/882658"/>
    <n v="6453.95"/>
    <m/>
    <n v="-6453.95"/>
  </r>
  <r>
    <x v="3"/>
    <x v="21"/>
    <s v="ESE Teacher"/>
    <x v="52"/>
    <s v="AP000000333200001"/>
    <s v="LMF"/>
    <s v="PAYROLL/889523"/>
    <s v="PAYROLL/889523"/>
    <n v="6600.65"/>
    <m/>
    <n v="-6600.65"/>
  </r>
  <r>
    <x v="3"/>
    <x v="21"/>
    <s v="ESE Teacher"/>
    <x v="5"/>
    <s v="AP000000333400001"/>
    <s v="LMF"/>
    <s v="PAYROLL/894786"/>
    <s v="PAYROLL/894786"/>
    <n v="6453.95"/>
    <m/>
    <n v="-6453.95"/>
  </r>
  <r>
    <x v="3"/>
    <x v="21"/>
    <s v="ESE Teacher"/>
    <x v="5"/>
    <s v="GL0053100004"/>
    <s v="KMG"/>
    <s v="To record PPP"/>
    <s v="ESE Teacher"/>
    <m/>
    <n v="13951.1"/>
    <n v="13951.1"/>
  </r>
  <r>
    <x v="3"/>
    <x v="21"/>
    <s v="ESE Teacher"/>
    <x v="64"/>
    <s v="AP000000334200001"/>
    <s v="LMF"/>
    <s v="PAYROLL/903359"/>
    <s v="PAYROLL/903359"/>
    <n v="6307.25"/>
    <m/>
    <n v="-6307.25"/>
  </r>
  <r>
    <x v="3"/>
    <x v="21"/>
    <s v="ESE Teacher"/>
    <x v="6"/>
    <s v="AP000000334300001"/>
    <s v="LMF"/>
    <s v="PAYROLL/905271"/>
    <s v="PAYROLL/905271"/>
    <n v="6453.95"/>
    <m/>
    <n v="-6453.95"/>
  </r>
  <r>
    <x v="3"/>
    <x v="21"/>
    <s v="ESE Teacher"/>
    <x v="74"/>
    <s v="AP000000336600002"/>
    <s v="LMF"/>
    <s v="PAYROLL/917640"/>
    <s v="PAYROLL/917640"/>
    <n v="6307.25"/>
    <m/>
    <n v="-6307.25"/>
  </r>
  <r>
    <x v="3"/>
    <x v="21"/>
    <s v="ESE Teacher"/>
    <x v="77"/>
    <s v="AP000000336600003"/>
    <s v="LMF"/>
    <s v="PAYROLL/925705"/>
    <s v="PAYROLL/925705"/>
    <n v="6277.91"/>
    <m/>
    <n v="-6277.91"/>
  </r>
  <r>
    <x v="3"/>
    <x v="22"/>
    <s v="Trolley Instructor"/>
    <x v="13"/>
    <s v="AP000000322900002"/>
    <s v="BNB"/>
    <s v="PAYROLL/869579"/>
    <s v="PAYROLL/869579"/>
    <n v="214"/>
    <m/>
    <n v="-214"/>
  </r>
  <r>
    <x v="3"/>
    <x v="22"/>
    <s v="Trolley Instructor"/>
    <x v="0"/>
    <s v="AP000000322900003"/>
    <s v="BNB"/>
    <s v="PAYROLL/846024"/>
    <s v="PAYROLL/846024"/>
    <n v="256.8"/>
    <m/>
    <n v="-256.8"/>
  </r>
  <r>
    <x v="3"/>
    <x v="22"/>
    <s v="Trolley Instructor"/>
    <x v="18"/>
    <s v="AP000000324200001"/>
    <s v="LMF"/>
    <s v="PAYROLL/851244"/>
    <s v="PAYROLL/851244"/>
    <n v="428"/>
    <m/>
    <n v="-428"/>
  </r>
  <r>
    <x v="3"/>
    <x v="22"/>
    <s v="Trolley Instructor"/>
    <x v="2"/>
    <s v="AP000000325000001"/>
    <s v="LMF"/>
    <s v="PAYROLL/857685"/>
    <s v="PAYROLL/857685"/>
    <n v="214"/>
    <m/>
    <n v="-214"/>
  </r>
  <r>
    <x v="3"/>
    <x v="22"/>
    <s v="Trolley Instructor"/>
    <x v="29"/>
    <s v="AP000000327300003"/>
    <s v="LMF"/>
    <s v="PAYROLL/864369"/>
    <s v="PAYROLL/864369"/>
    <n v="256.8"/>
    <m/>
    <n v="-256.8"/>
  </r>
  <r>
    <x v="3"/>
    <x v="22"/>
    <s v="Trolley Instructor"/>
    <x v="3"/>
    <s v="AP000000327300004"/>
    <s v="LMF"/>
    <s v="PAYROLL/870327"/>
    <s v="PAYROLL/870327"/>
    <n v="564.96"/>
    <m/>
    <n v="-564.96"/>
  </r>
  <r>
    <x v="3"/>
    <x v="22"/>
    <s v="Trolley Instructor"/>
    <x v="40"/>
    <s v="AP000000330600001"/>
    <s v="LMF"/>
    <s v="PAYROLL/876446"/>
    <s v="PAYROLL/876446"/>
    <n v="659.12"/>
    <m/>
    <n v="-659.12"/>
  </r>
  <r>
    <x v="3"/>
    <x v="22"/>
    <s v="Trolley Instructor"/>
    <x v="46"/>
    <s v="AP000000330700001"/>
    <s v="LMF"/>
    <s v="PAYROLL/882658"/>
    <s v="PAYROLL/882658"/>
    <n v="830.32"/>
    <m/>
    <n v="-830.32"/>
  </r>
  <r>
    <x v="3"/>
    <x v="22"/>
    <s v="Trolley Instructor"/>
    <x v="52"/>
    <s v="AP000000333200001"/>
    <s v="LMF"/>
    <s v="PAYROLL/889523"/>
    <s v="PAYROLL/889523"/>
    <n v="898.8"/>
    <m/>
    <n v="-898.8"/>
  </r>
  <r>
    <x v="3"/>
    <x v="22"/>
    <s v="Trolley Instructor"/>
    <x v="5"/>
    <s v="AP000000333400001"/>
    <s v="LMF"/>
    <s v="PAYROLL/894786"/>
    <s v="PAYROLL/894786"/>
    <n v="813.2"/>
    <m/>
    <n v="-813.2"/>
  </r>
  <r>
    <x v="3"/>
    <x v="22"/>
    <s v="Trolley Instructor"/>
    <x v="64"/>
    <s v="AP000000334200001"/>
    <s v="LMF"/>
    <s v="PAYROLL/903359"/>
    <s v="PAYROLL/903359"/>
    <n v="864.56"/>
    <m/>
    <n v="-864.56"/>
  </r>
  <r>
    <x v="3"/>
    <x v="22"/>
    <s v="Trolley Instructor"/>
    <x v="6"/>
    <s v="AP000000334300001"/>
    <s v="LMF"/>
    <s v="PAYROLL/905271"/>
    <s v="PAYROLL/905271"/>
    <n v="813.2"/>
    <m/>
    <n v="-813.2"/>
  </r>
  <r>
    <x v="3"/>
    <x v="22"/>
    <s v="Trolley Instructor"/>
    <x v="74"/>
    <s v="AP000000336600002"/>
    <s v="LMF"/>
    <s v="PAYROLL/917640"/>
    <s v="PAYROLL/917640"/>
    <n v="458.45"/>
    <m/>
    <n v="-458.45"/>
  </r>
  <r>
    <x v="3"/>
    <x v="22"/>
    <s v="Trolley Instructor"/>
    <x v="77"/>
    <s v="AP000000336600003"/>
    <s v="LMF"/>
    <s v="PAYROLL/925705"/>
    <s v="PAYROLL/925705"/>
    <n v="821.75"/>
    <m/>
    <n v="-821.75"/>
  </r>
  <r>
    <x v="3"/>
    <x v="23"/>
    <s v="Classroom Aide"/>
    <x v="13"/>
    <s v="AP000000322900002"/>
    <s v="BNB"/>
    <s v="PAYROLL/869579"/>
    <s v="PAYROLL/869579"/>
    <n v="8288.6200000000008"/>
    <m/>
    <n v="-8288.6200000000008"/>
  </r>
  <r>
    <x v="3"/>
    <x v="23"/>
    <s v="Classroom Aide"/>
    <x v="0"/>
    <s v="AP000000322900003"/>
    <s v="BNB"/>
    <s v="PAYROLL/846024"/>
    <s v="PAYROLL/846024"/>
    <n v="8064.48"/>
    <m/>
    <n v="-8064.48"/>
  </r>
  <r>
    <x v="3"/>
    <x v="23"/>
    <s v="Classroom Aide"/>
    <x v="18"/>
    <s v="AP000000324200001"/>
    <s v="LMF"/>
    <s v="PAYROLL/851244"/>
    <s v="PAYROLL/851244"/>
    <n v="8925.2800000000007"/>
    <m/>
    <n v="-8925.2800000000007"/>
  </r>
  <r>
    <x v="3"/>
    <x v="23"/>
    <s v="Classroom Aide"/>
    <x v="2"/>
    <s v="AP000000325000001"/>
    <s v="LMF"/>
    <s v="PAYROLL/857685"/>
    <s v="PAYROLL/857685"/>
    <n v="8414.6"/>
    <m/>
    <n v="-8414.6"/>
  </r>
  <r>
    <x v="3"/>
    <x v="23"/>
    <s v="Classroom Aide"/>
    <x v="29"/>
    <s v="AP000000327300003"/>
    <s v="LMF"/>
    <s v="PAYROLL/864369"/>
    <s v="PAYROLL/864369"/>
    <n v="7070.8"/>
    <m/>
    <n v="-7070.8"/>
  </r>
  <r>
    <x v="3"/>
    <x v="23"/>
    <s v="Classroom Aide"/>
    <x v="3"/>
    <s v="AP000000327300004"/>
    <s v="LMF"/>
    <s v="PAYROLL/870327"/>
    <s v="PAYROLL/870327"/>
    <n v="7097.3"/>
    <m/>
    <n v="-7097.3"/>
  </r>
  <r>
    <x v="3"/>
    <x v="23"/>
    <s v="Classroom Aide"/>
    <x v="40"/>
    <s v="AP000000330600001"/>
    <s v="LMF"/>
    <s v="PAYROLL/876446"/>
    <s v="PAYROLL/876446"/>
    <n v="7180.36"/>
    <m/>
    <n v="-7180.36"/>
  </r>
  <r>
    <x v="3"/>
    <x v="23"/>
    <s v="Classroom Aide"/>
    <x v="46"/>
    <s v="AP000000330700001"/>
    <s v="LMF"/>
    <s v="PAYROLL/882658"/>
    <s v="PAYROLL/882658"/>
    <n v="7225.6"/>
    <m/>
    <n v="-7225.6"/>
  </r>
  <r>
    <x v="3"/>
    <x v="23"/>
    <s v="Classroom Aide"/>
    <x v="52"/>
    <s v="AP000000333200001"/>
    <s v="LMF"/>
    <s v="PAYROLL/889523"/>
    <s v="PAYROLL/889523"/>
    <n v="7625.2"/>
    <m/>
    <n v="-7625.2"/>
  </r>
  <r>
    <x v="3"/>
    <x v="23"/>
    <s v="Classroom Aide"/>
    <x v="5"/>
    <s v="AP000000333400001"/>
    <s v="LMF"/>
    <s v="PAYROLL/894786"/>
    <s v="PAYROLL/894786"/>
    <n v="8979.24"/>
    <m/>
    <n v="-8979.24"/>
  </r>
  <r>
    <x v="3"/>
    <x v="23"/>
    <s v="Classroom Aide"/>
    <x v="64"/>
    <s v="AP000000334200001"/>
    <s v="LMF"/>
    <s v="PAYROLL/903359"/>
    <s v="PAYROLL/903359"/>
    <n v="7679.12"/>
    <m/>
    <n v="-7679.12"/>
  </r>
  <r>
    <x v="3"/>
    <x v="23"/>
    <s v="Classroom Aide"/>
    <x v="6"/>
    <s v="AP000000334300001"/>
    <s v="LMF"/>
    <s v="PAYROLL/905271"/>
    <s v="PAYROLL/905271"/>
    <n v="7566.2"/>
    <m/>
    <n v="-7566.2"/>
  </r>
  <r>
    <x v="3"/>
    <x v="23"/>
    <s v="Classroom Aide"/>
    <x v="74"/>
    <s v="AP000000336600002"/>
    <s v="LMF"/>
    <s v="PAYROLL/917640"/>
    <s v="PAYROLL/917640"/>
    <n v="6776.21"/>
    <m/>
    <n v="-6776.21"/>
  </r>
  <r>
    <x v="3"/>
    <x v="23"/>
    <s v="Classroom Aide"/>
    <x v="77"/>
    <s v="AP000000336600003"/>
    <s v="LMF"/>
    <s v="PAYROLL/925705"/>
    <s v="PAYROLL/925705"/>
    <n v="7501.55"/>
    <m/>
    <n v="-7501.55"/>
  </r>
  <r>
    <x v="3"/>
    <x v="24"/>
    <s v="Retirement"/>
    <x v="13"/>
    <s v="AP000000322900002"/>
    <s v="BNB"/>
    <s v="PAYROLL/869579"/>
    <s v="PAYROLL/869579"/>
    <n v="1240.1400000000001"/>
    <m/>
    <n v="-1240.1400000000001"/>
  </r>
  <r>
    <x v="3"/>
    <x v="24"/>
    <s v="Retirement"/>
    <x v="0"/>
    <s v="AP000000322900003"/>
    <s v="BNB"/>
    <s v="PAYROLL/846024"/>
    <s v="PAYROLL/846024"/>
    <n v="1037.5999999999999"/>
    <m/>
    <n v="-1037.5999999999999"/>
  </r>
  <r>
    <x v="3"/>
    <x v="24"/>
    <s v="Retirement"/>
    <x v="0"/>
    <s v="GL0052400001"/>
    <s v="LKM"/>
    <s v="To Adjust FRS"/>
    <s v="Retirement"/>
    <n v="223.5"/>
    <m/>
    <n v="-223.5"/>
  </r>
  <r>
    <x v="3"/>
    <x v="24"/>
    <s v="Retirement"/>
    <x v="18"/>
    <s v="AP000000324200001"/>
    <s v="LMF"/>
    <s v="PAYROLL/851244"/>
    <s v="PAYROLL/851244"/>
    <n v="1518.61"/>
    <m/>
    <n v="-1518.61"/>
  </r>
  <r>
    <x v="3"/>
    <x v="24"/>
    <s v="Retirement"/>
    <x v="2"/>
    <s v="AP000000325000001"/>
    <s v="LMF"/>
    <s v="PAYROLL/857685"/>
    <s v="PAYROLL/857685"/>
    <n v="1176.3499999999999"/>
    <m/>
    <n v="-1176.3499999999999"/>
  </r>
  <r>
    <x v="3"/>
    <x v="24"/>
    <s v="Retirement"/>
    <x v="2"/>
    <s v="GL0052700004"/>
    <s v="KMG"/>
    <s v="To adjust 2106"/>
    <s v="Retirement"/>
    <m/>
    <n v="6.76"/>
    <n v="6.76"/>
  </r>
  <r>
    <x v="3"/>
    <x v="24"/>
    <s v="Retirement"/>
    <x v="29"/>
    <s v="AP000000327300003"/>
    <s v="LMF"/>
    <s v="PAYROLL/864369"/>
    <s v="PAYROLL/864369"/>
    <n v="1132.8499999999999"/>
    <m/>
    <n v="-1132.8499999999999"/>
  </r>
  <r>
    <x v="3"/>
    <x v="24"/>
    <s v="Retirement"/>
    <x v="3"/>
    <s v="AP000000327300004"/>
    <s v="LMF"/>
    <s v="PAYROLL/870327"/>
    <s v="PAYROLL/870327"/>
    <n v="1132.8499999999999"/>
    <m/>
    <n v="-1132.8499999999999"/>
  </r>
  <r>
    <x v="3"/>
    <x v="24"/>
    <s v="Retirement"/>
    <x v="3"/>
    <s v="GL0052800005"/>
    <s v="LKM"/>
    <s v="To Adjust FRS"/>
    <s v="Retirement"/>
    <m/>
    <n v="5.1100000000000003"/>
    <n v="5.1100000000000003"/>
  </r>
  <r>
    <x v="3"/>
    <x v="24"/>
    <s v="Retirement"/>
    <x v="40"/>
    <s v="AP000000330600001"/>
    <s v="LMF"/>
    <s v="PAYROLL/876446"/>
    <s v="PAYROLL/876446"/>
    <n v="1137.8"/>
    <m/>
    <n v="-1137.8"/>
  </r>
  <r>
    <x v="3"/>
    <x v="24"/>
    <s v="Retirement"/>
    <x v="46"/>
    <s v="AP000000330700001"/>
    <s v="LMF"/>
    <s v="PAYROLL/882658"/>
    <s v="PAYROLL/882658"/>
    <n v="1148.33"/>
    <m/>
    <n v="-1148.33"/>
  </r>
  <r>
    <x v="3"/>
    <x v="24"/>
    <s v="Retirement"/>
    <x v="4"/>
    <s v="GL0053000005"/>
    <s v="KMG"/>
    <s v="To adjust 2105/2106"/>
    <s v="Retirement"/>
    <n v="35.700000000000003"/>
    <m/>
    <n v="-35.700000000000003"/>
  </r>
  <r>
    <x v="3"/>
    <x v="24"/>
    <s v="Retirement"/>
    <x v="52"/>
    <s v="AP000000333200001"/>
    <s v="LMF"/>
    <s v="PAYROLL/889523"/>
    <s v="PAYROLL/889523"/>
    <n v="1188.29"/>
    <m/>
    <n v="-1188.29"/>
  </r>
  <r>
    <x v="3"/>
    <x v="24"/>
    <s v="Retirement"/>
    <x v="5"/>
    <s v="AP000000333400001"/>
    <s v="LMF"/>
    <s v="PAYROLL/894786"/>
    <s v="PAYROLL/894786"/>
    <n v="1140.3499999999999"/>
    <m/>
    <n v="-1140.3499999999999"/>
  </r>
  <r>
    <x v="3"/>
    <x v="24"/>
    <s v="Retirement"/>
    <x v="5"/>
    <s v="GL0053100001"/>
    <s v="KMG"/>
    <s v="To adjust 2105/2106"/>
    <s v="Retirement"/>
    <m/>
    <n v="279.14999999999998"/>
    <n v="279.14999999999998"/>
  </r>
  <r>
    <x v="3"/>
    <x v="24"/>
    <s v="Retirement"/>
    <x v="64"/>
    <s v="AP000000334200001"/>
    <s v="LMF"/>
    <s v="PAYROLL/903359"/>
    <s v="PAYROLL/903359"/>
    <n v="1159.46"/>
    <m/>
    <n v="-1159.46"/>
  </r>
  <r>
    <x v="3"/>
    <x v="24"/>
    <s v="Retirement"/>
    <x v="6"/>
    <s v="AP000000334300001"/>
    <s v="LMF"/>
    <s v="PAYROLL/905271"/>
    <s v="PAYROLL/905271"/>
    <n v="1145.5999999999999"/>
    <m/>
    <n v="-1145.5999999999999"/>
  </r>
  <r>
    <x v="3"/>
    <x v="24"/>
    <s v="Retirement"/>
    <x v="6"/>
    <s v="GL0053200001"/>
    <s v="KMG"/>
    <s v="To adjust 2100, 2105, 2106"/>
    <s v="Retirement"/>
    <n v="39.07"/>
    <m/>
    <n v="-39.07"/>
  </r>
  <r>
    <x v="3"/>
    <x v="24"/>
    <s v="Retirement"/>
    <x v="74"/>
    <s v="AP000000336600002"/>
    <s v="LMF"/>
    <s v="PAYROLL/917640"/>
    <s v="PAYROLL/917640"/>
    <n v="1120.1199999999999"/>
    <m/>
    <n v="-1120.1199999999999"/>
  </r>
  <r>
    <x v="3"/>
    <x v="24"/>
    <s v="Retirement"/>
    <x v="77"/>
    <s v="AP000000336600003"/>
    <s v="LMF"/>
    <s v="PAYROLL/925705"/>
    <s v="PAYROLL/925705"/>
    <n v="1140.92"/>
    <m/>
    <n v="-1140.92"/>
  </r>
  <r>
    <x v="3"/>
    <x v="24"/>
    <s v="Retirement"/>
    <x v="7"/>
    <s v="GL0053500002"/>
    <s v="LKM"/>
    <s v="To Adjust FRS"/>
    <s v="Retirement"/>
    <n v="274.02"/>
    <m/>
    <n v="-274.02"/>
  </r>
  <r>
    <x v="3"/>
    <x v="25"/>
    <s v="Social Security"/>
    <x v="13"/>
    <s v="AP000000322900002"/>
    <s v="BNB"/>
    <s v="PAYROLL/869579"/>
    <s v="PAYROLL/869579"/>
    <n v="1182.93"/>
    <m/>
    <n v="-1182.93"/>
  </r>
  <r>
    <x v="3"/>
    <x v="25"/>
    <s v="Social Security"/>
    <x v="0"/>
    <s v="AP000000322900003"/>
    <s v="BNB"/>
    <s v="PAYROLL/846024"/>
    <s v="PAYROLL/846024"/>
    <n v="1163.95"/>
    <m/>
    <n v="-1163.95"/>
  </r>
  <r>
    <x v="3"/>
    <x v="25"/>
    <s v="Social Security"/>
    <x v="18"/>
    <s v="AP000000324200001"/>
    <s v="LMF"/>
    <s v="PAYROLL/851244"/>
    <s v="PAYROLL/851244"/>
    <n v="1502.64"/>
    <m/>
    <n v="-1502.64"/>
  </r>
  <r>
    <x v="3"/>
    <x v="25"/>
    <s v="Social Security"/>
    <x v="2"/>
    <s v="AP000000325000001"/>
    <s v="LMF"/>
    <s v="PAYROLL/857685"/>
    <s v="PAYROLL/857685"/>
    <n v="1140.1300000000001"/>
    <m/>
    <n v="-1140.1300000000001"/>
  </r>
  <r>
    <x v="3"/>
    <x v="25"/>
    <s v="Social Security"/>
    <x v="29"/>
    <s v="AP000000327300003"/>
    <s v="LMF"/>
    <s v="PAYROLL/864369"/>
    <s v="PAYROLL/864369"/>
    <n v="1051.8499999999999"/>
    <m/>
    <n v="-1051.8499999999999"/>
  </r>
  <r>
    <x v="3"/>
    <x v="25"/>
    <s v="Social Security"/>
    <x v="3"/>
    <s v="AP000000327300004"/>
    <s v="LMF"/>
    <s v="PAYROLL/870327"/>
    <s v="PAYROLL/870327"/>
    <n v="1072.97"/>
    <m/>
    <n v="-1072.97"/>
  </r>
  <r>
    <x v="3"/>
    <x v="25"/>
    <s v="Social Security"/>
    <x v="40"/>
    <s v="AP000000330600001"/>
    <s v="LMF"/>
    <s v="PAYROLL/876446"/>
    <s v="PAYROLL/876446"/>
    <n v="1086.51"/>
    <m/>
    <n v="-1086.51"/>
  </r>
  <r>
    <x v="3"/>
    <x v="25"/>
    <s v="Social Security"/>
    <x v="46"/>
    <s v="AP000000330700001"/>
    <s v="LMF"/>
    <s v="PAYROLL/882658"/>
    <s v="PAYROLL/882658"/>
    <n v="1107.55"/>
    <m/>
    <n v="-1107.55"/>
  </r>
  <r>
    <x v="3"/>
    <x v="25"/>
    <s v="Social Security"/>
    <x v="52"/>
    <s v="AP000000333200001"/>
    <s v="LMF"/>
    <s v="PAYROLL/889523"/>
    <s v="PAYROLL/889523"/>
    <n v="1154.5899999999999"/>
    <m/>
    <n v="-1154.5899999999999"/>
  </r>
  <r>
    <x v="3"/>
    <x v="25"/>
    <s v="Social Security"/>
    <x v="5"/>
    <s v="AP000000333400001"/>
    <s v="LMF"/>
    <s v="PAYROLL/894786"/>
    <s v="PAYROLL/894786"/>
    <n v="1240.42"/>
    <m/>
    <n v="-1240.42"/>
  </r>
  <r>
    <x v="3"/>
    <x v="25"/>
    <s v="Social Security"/>
    <x v="64"/>
    <s v="AP000000334200001"/>
    <s v="LMF"/>
    <s v="PAYROLL/903359"/>
    <s v="PAYROLL/903359"/>
    <n v="1133.67"/>
    <m/>
    <n v="-1133.67"/>
  </r>
  <r>
    <x v="3"/>
    <x v="25"/>
    <s v="Social Security"/>
    <x v="6"/>
    <s v="AP000000334300001"/>
    <s v="LMF"/>
    <s v="PAYROLL/905271"/>
    <s v="PAYROLL/905271"/>
    <n v="1132.3"/>
    <m/>
    <n v="-1132.3"/>
  </r>
  <r>
    <x v="3"/>
    <x v="25"/>
    <s v="Social Security"/>
    <x v="74"/>
    <s v="AP000000336600002"/>
    <s v="LMF"/>
    <s v="PAYROLL/917640"/>
    <s v="PAYROLL/917640"/>
    <n v="1033.52"/>
    <m/>
    <n v="-1033.52"/>
  </r>
  <r>
    <x v="3"/>
    <x v="25"/>
    <s v="Social Security"/>
    <x v="77"/>
    <s v="AP000000336600003"/>
    <s v="LMF"/>
    <s v="PAYROLL/925705"/>
    <s v="PAYROLL/925705"/>
    <n v="1114.57"/>
    <m/>
    <n v="-1114.57"/>
  </r>
  <r>
    <x v="3"/>
    <x v="26"/>
    <s v="Group Insurance"/>
    <x v="13"/>
    <s v="AP000000322900002"/>
    <s v="BNB"/>
    <s v="PAYROLL/869579"/>
    <s v="PAYROLL/869579"/>
    <n v="1696.73"/>
    <m/>
    <n v="-1696.73"/>
  </r>
  <r>
    <x v="3"/>
    <x v="26"/>
    <s v="Group Insurance"/>
    <x v="0"/>
    <s v="AP000000322900003"/>
    <s v="BNB"/>
    <s v="PAYROLL/846024"/>
    <s v="PAYROLL/846024"/>
    <n v="1696.73"/>
    <m/>
    <n v="-1696.73"/>
  </r>
  <r>
    <x v="3"/>
    <x v="26"/>
    <s v="Group Insurance"/>
    <x v="18"/>
    <s v="AP000000324200001"/>
    <s v="LMF"/>
    <s v="PAYROLL/851244"/>
    <s v="PAYROLL/851244"/>
    <n v="1696.73"/>
    <m/>
    <n v="-1696.73"/>
  </r>
  <r>
    <x v="3"/>
    <x v="26"/>
    <s v="Group Insurance"/>
    <x v="2"/>
    <s v="AP000000325000001"/>
    <s v="LMF"/>
    <s v="PAYROLL/857685"/>
    <s v="PAYROLL/857685"/>
    <n v="1696.73"/>
    <m/>
    <n v="-1696.73"/>
  </r>
  <r>
    <x v="3"/>
    <x v="26"/>
    <s v="Group Insurance"/>
    <x v="29"/>
    <s v="AP000000327300003"/>
    <s v="LMF"/>
    <s v="PAYROLL/864369"/>
    <s v="PAYROLL/864369"/>
    <n v="1696.73"/>
    <m/>
    <n v="-1696.73"/>
  </r>
  <r>
    <x v="3"/>
    <x v="26"/>
    <s v="Group Insurance"/>
    <x v="3"/>
    <s v="AP000000327300004"/>
    <s v="LMF"/>
    <s v="PAYROLL/870327"/>
    <s v="PAYROLL/870327"/>
    <n v="1696.73"/>
    <m/>
    <n v="-1696.73"/>
  </r>
  <r>
    <x v="3"/>
    <x v="26"/>
    <s v="Group Insurance"/>
    <x v="3"/>
    <s v="GL0052900001"/>
    <s v="LKM"/>
    <s v="To Adjust Group Insurance"/>
    <s v="Group Insurance"/>
    <n v="353.7"/>
    <m/>
    <n v="-353.7"/>
  </r>
  <r>
    <x v="3"/>
    <x v="26"/>
    <s v="Group Insurance"/>
    <x v="40"/>
    <s v="AP000000330600001"/>
    <s v="LMF"/>
    <s v="PAYROLL/876446"/>
    <s v="PAYROLL/876446"/>
    <n v="1696.73"/>
    <m/>
    <n v="-1696.73"/>
  </r>
  <r>
    <x v="3"/>
    <x v="26"/>
    <s v="Group Insurance"/>
    <x v="46"/>
    <s v="AP000000330700001"/>
    <s v="LMF"/>
    <s v="PAYROLL/882658"/>
    <s v="PAYROLL/882658"/>
    <n v="1696.73"/>
    <m/>
    <n v="-1696.73"/>
  </r>
  <r>
    <x v="3"/>
    <x v="26"/>
    <s v="Group Insurance"/>
    <x v="4"/>
    <s v="GL0053000005"/>
    <s v="KMG"/>
    <s v="To adjust 2105/2106"/>
    <s v="Group Insurance"/>
    <n v="504.74"/>
    <m/>
    <n v="-504.74"/>
  </r>
  <r>
    <x v="3"/>
    <x v="26"/>
    <s v="Group Insurance"/>
    <x v="52"/>
    <s v="AP000000333200001"/>
    <s v="LMF"/>
    <s v="PAYROLL/889523"/>
    <s v="PAYROLL/889523"/>
    <n v="1696.73"/>
    <m/>
    <n v="-1696.73"/>
  </r>
  <r>
    <x v="3"/>
    <x v="26"/>
    <s v="Group Insurance"/>
    <x v="5"/>
    <s v="AP000000333400001"/>
    <s v="LMF"/>
    <s v="PAYROLL/894786"/>
    <s v="PAYROLL/894786"/>
    <n v="1696.73"/>
    <m/>
    <n v="-1696.73"/>
  </r>
  <r>
    <x v="3"/>
    <x v="26"/>
    <s v="Group Insurance"/>
    <x v="5"/>
    <s v="GL0053100001"/>
    <s v="KMG"/>
    <s v="To adjust 2105/2106"/>
    <s v="Group Insurance"/>
    <n v="501.74"/>
    <m/>
    <n v="-501.74"/>
  </r>
  <r>
    <x v="3"/>
    <x v="26"/>
    <s v="Group Insurance"/>
    <x v="64"/>
    <s v="AP000000334200001"/>
    <s v="LMF"/>
    <s v="PAYROLL/903359"/>
    <s v="PAYROLL/903359"/>
    <n v="1696.73"/>
    <m/>
    <n v="-1696.73"/>
  </r>
  <r>
    <x v="3"/>
    <x v="26"/>
    <s v="Group Insurance"/>
    <x v="6"/>
    <s v="AP000000334300001"/>
    <s v="LMF"/>
    <s v="PAYROLL/905271"/>
    <s v="PAYROLL/905271"/>
    <n v="1696.73"/>
    <m/>
    <n v="-1696.73"/>
  </r>
  <r>
    <x v="3"/>
    <x v="26"/>
    <s v="Group Insurance"/>
    <x v="6"/>
    <s v="GL0053200001"/>
    <s v="KMG"/>
    <s v="To adjust 2100, 2105, 2106"/>
    <s v="Group Insurance"/>
    <n v="501.74"/>
    <m/>
    <n v="-501.74"/>
  </r>
  <r>
    <x v="3"/>
    <x v="26"/>
    <s v="Group Insurance"/>
    <x v="6"/>
    <s v="GL0053200001"/>
    <s v="KMG"/>
    <s v="To adjust 2100, 2105, 2106"/>
    <s v="Group Insurance"/>
    <n v="205.7"/>
    <m/>
    <n v="-205.7"/>
  </r>
  <r>
    <x v="3"/>
    <x v="26"/>
    <s v="Group Insurance"/>
    <x v="74"/>
    <s v="AP000000336600002"/>
    <s v="LMF"/>
    <s v="PAYROLL/917640"/>
    <s v="PAYROLL/917640"/>
    <n v="1696.73"/>
    <m/>
    <n v="-1696.73"/>
  </r>
  <r>
    <x v="3"/>
    <x v="26"/>
    <s v="Group Insurance"/>
    <x v="77"/>
    <s v="AP000000336600003"/>
    <s v="LMF"/>
    <s v="PAYROLL/925705"/>
    <s v="PAYROLL/925705"/>
    <n v="1696.73"/>
    <m/>
    <n v="-1696.73"/>
  </r>
  <r>
    <x v="3"/>
    <x v="26"/>
    <s v="Group Insurance"/>
    <x v="7"/>
    <s v="GL0053500003"/>
    <s v="LKM"/>
    <s v="To Adjust Insurance Liability"/>
    <s v="Group Insurance"/>
    <n v="878.5"/>
    <m/>
    <n v="-878.5"/>
  </r>
  <r>
    <x v="3"/>
    <x v="27"/>
    <s v="Workers Compensation"/>
    <x v="82"/>
    <s v="AP000000324400001"/>
    <s v="LMF"/>
    <s v="RETAILFIRST/11564016"/>
    <s v="WC"/>
    <n v="1997.71"/>
    <m/>
    <n v="-1997.71"/>
  </r>
  <r>
    <x v="3"/>
    <x v="27"/>
    <s v="Workers Compensation"/>
    <x v="55"/>
    <s v="AP000000332900001"/>
    <s v="LMF"/>
    <s v="RETAILFIRST/11672352"/>
    <s v="RETAILFIRST/11672352"/>
    <n v="838.41"/>
    <m/>
    <n v="-838.41"/>
  </r>
  <r>
    <x v="3"/>
    <x v="28"/>
    <s v="Unemployment Compensation"/>
    <x v="13"/>
    <s v="AP000000322900002"/>
    <s v="BNB"/>
    <s v="PAYROLL/869579"/>
    <s v="PAYROLL/869579"/>
    <n v="2.58"/>
    <m/>
    <n v="-2.58"/>
  </r>
  <r>
    <x v="3"/>
    <x v="28"/>
    <s v="Unemployment Compensation"/>
    <x v="0"/>
    <s v="AP000000322900003"/>
    <s v="BNB"/>
    <s v="PAYROLL/846024"/>
    <s v="PAYROLL/846024"/>
    <n v="2.82"/>
    <m/>
    <n v="-2.82"/>
  </r>
  <r>
    <x v="3"/>
    <x v="28"/>
    <s v="Unemployment Compensation"/>
    <x v="18"/>
    <s v="AP000000324200001"/>
    <s v="LMF"/>
    <s v="PAYROLL/851244"/>
    <s v="PAYROLL/851244"/>
    <n v="3.22"/>
    <m/>
    <n v="-3.22"/>
  </r>
  <r>
    <x v="3"/>
    <x v="28"/>
    <s v="Unemployment Compensation"/>
    <x v="2"/>
    <s v="AP000000325000001"/>
    <s v="LMF"/>
    <s v="PAYROLL/857685"/>
    <s v="PAYROLL/857685"/>
    <n v="1.5"/>
    <m/>
    <n v="-1.5"/>
  </r>
  <r>
    <x v="3"/>
    <x v="28"/>
    <s v="Unemployment Compensation"/>
    <x v="29"/>
    <s v="AP000000327300003"/>
    <s v="LMF"/>
    <s v="PAYROLL/864369"/>
    <s v="PAYROLL/864369"/>
    <n v="0.79"/>
    <m/>
    <n v="-0.79"/>
  </r>
  <r>
    <x v="3"/>
    <x v="28"/>
    <s v="Unemployment Compensation"/>
    <x v="3"/>
    <s v="AP000000327300004"/>
    <s v="LMF"/>
    <s v="PAYROLL/870327"/>
    <s v="PAYROLL/870327"/>
    <n v="0.8"/>
    <m/>
    <n v="-0.8"/>
  </r>
  <r>
    <x v="3"/>
    <x v="28"/>
    <s v="Unemployment Compensation"/>
    <x v="40"/>
    <s v="AP000000330600001"/>
    <s v="LMF"/>
    <s v="PAYROLL/876446"/>
    <s v="PAYROLL/876446"/>
    <n v="0.88"/>
    <m/>
    <n v="-0.88"/>
  </r>
  <r>
    <x v="3"/>
    <x v="28"/>
    <s v="Unemployment Compensation"/>
    <x v="46"/>
    <s v="AP000000330700001"/>
    <s v="LMF"/>
    <s v="PAYROLL/882658"/>
    <s v="PAYROLL/882658"/>
    <n v="1.1200000000000001"/>
    <m/>
    <n v="-1.1200000000000001"/>
  </r>
  <r>
    <x v="3"/>
    <x v="28"/>
    <s v="Unemployment Compensation"/>
    <x v="52"/>
    <s v="AP000000333200001"/>
    <s v="LMF"/>
    <s v="PAYROLL/889523"/>
    <s v="PAYROLL/889523"/>
    <n v="1.34"/>
    <m/>
    <n v="-1.34"/>
  </r>
  <r>
    <x v="3"/>
    <x v="28"/>
    <s v="Unemployment Compensation"/>
    <x v="5"/>
    <s v="AP000000333400001"/>
    <s v="LMF"/>
    <s v="PAYROLL/894786"/>
    <s v="PAYROLL/894786"/>
    <n v="2.94"/>
    <m/>
    <n v="-2.94"/>
  </r>
  <r>
    <x v="3"/>
    <x v="28"/>
    <s v="Unemployment Compensation"/>
    <x v="64"/>
    <s v="AP000000334200001"/>
    <s v="LMF"/>
    <s v="PAYROLL/903359"/>
    <s v="PAYROLL/903359"/>
    <n v="1.33"/>
    <m/>
    <n v="-1.33"/>
  </r>
  <r>
    <x v="3"/>
    <x v="28"/>
    <s v="Unemployment Compensation"/>
    <x v="6"/>
    <s v="AP000000334300001"/>
    <s v="LMF"/>
    <s v="PAYROLL/905271"/>
    <s v="PAYROLL/905271"/>
    <n v="1.44"/>
    <m/>
    <n v="-1.44"/>
  </r>
  <r>
    <x v="3"/>
    <x v="28"/>
    <s v="Unemployment Compensation"/>
    <x v="74"/>
    <s v="AP000000336600002"/>
    <s v="LMF"/>
    <s v="PAYROLL/917640"/>
    <s v="PAYROLL/917640"/>
    <n v="13.52"/>
    <m/>
    <n v="-13.52"/>
  </r>
  <r>
    <x v="3"/>
    <x v="28"/>
    <s v="Unemployment Compensation"/>
    <x v="77"/>
    <s v="AP000000336600003"/>
    <s v="LMF"/>
    <s v="PAYROLL/925705"/>
    <s v="PAYROLL/925705"/>
    <n v="14.58"/>
    <m/>
    <n v="-14.58"/>
  </r>
  <r>
    <x v="3"/>
    <x v="29"/>
    <s v="Contracted Services"/>
    <x v="8"/>
    <s v="AP000000323100002"/>
    <s v="BNB"/>
    <s v="BAYHAVEN/44"/>
    <s v="3.30.20"/>
    <n v="120"/>
    <m/>
    <n v="-120"/>
  </r>
  <r>
    <x v="3"/>
    <x v="29"/>
    <s v="Contracted Services"/>
    <x v="8"/>
    <s v="AP000000323100002"/>
    <s v="BNB"/>
    <s v="BAYHAVEN/44"/>
    <s v="6.30.20"/>
    <n v="120"/>
    <m/>
    <n v="-120"/>
  </r>
  <r>
    <x v="3"/>
    <x v="29"/>
    <s v="Contracted Services"/>
    <x v="85"/>
    <s v="AP000000325400001"/>
    <s v="LMF"/>
    <s v="APEX/246"/>
    <s v="2020 Therapy"/>
    <n v="3714.88"/>
    <m/>
    <n v="-3714.88"/>
  </r>
  <r>
    <x v="3"/>
    <x v="29"/>
    <s v="Contracted Services"/>
    <x v="22"/>
    <s v="AP000000327900002"/>
    <s v="LMF"/>
    <s v="PARKERH/NOV19-AUG20"/>
    <s v="Mural Project"/>
    <n v="4000"/>
    <m/>
    <n v="-4000"/>
  </r>
  <r>
    <x v="3"/>
    <x v="29"/>
    <s v="Contracted Services"/>
    <x v="27"/>
    <s v="AP000000325600001"/>
    <s v="LMF"/>
    <s v="GRABNERK/9.9.20GRAD"/>
    <s v="Graduation"/>
    <n v="65"/>
    <m/>
    <n v="-65"/>
  </r>
  <r>
    <x v="3"/>
    <x v="29"/>
    <s v="Contracted Services"/>
    <x v="27"/>
    <s v="AP000000325600002"/>
    <s v="LMF"/>
    <s v="ZEBROSKIM/9.9.20GRAD"/>
    <s v="Graduation"/>
    <n v="65"/>
    <m/>
    <n v="-65"/>
  </r>
  <r>
    <x v="3"/>
    <x v="29"/>
    <s v="Contracted Services"/>
    <x v="27"/>
    <s v="AP000000325600003"/>
    <s v="LMF"/>
    <s v="BOSTON/9.9.20GRAD"/>
    <s v="Graduation"/>
    <n v="65"/>
    <m/>
    <n v="-65"/>
  </r>
  <r>
    <x v="3"/>
    <x v="29"/>
    <s v="Contracted Services"/>
    <x v="27"/>
    <s v="AP000000325600004"/>
    <s v="LMF"/>
    <s v="FOWLER/9.9.20GRAD"/>
    <s v="Graduation"/>
    <n v="120"/>
    <m/>
    <n v="-120"/>
  </r>
  <r>
    <x v="3"/>
    <x v="29"/>
    <s v="Contracted Services"/>
    <x v="27"/>
    <s v="AP000000325600005"/>
    <s v="LMF"/>
    <s v="HARRINGTON/9.9.20GRAD"/>
    <s v="Graduation"/>
    <n v="65"/>
    <m/>
    <n v="-65"/>
  </r>
  <r>
    <x v="3"/>
    <x v="29"/>
    <s v="Contracted Services"/>
    <x v="27"/>
    <s v="AP000000325600006"/>
    <s v="LMF"/>
    <s v="MILLERJ/9.9.20GRAD"/>
    <s v="Graduation"/>
    <n v="65"/>
    <m/>
    <n v="-65"/>
  </r>
  <r>
    <x v="3"/>
    <x v="29"/>
    <s v="Contracted Services"/>
    <x v="27"/>
    <s v="AP000000325600007"/>
    <s v="LMF"/>
    <s v="PARRISH/9.9.20GRAD"/>
    <s v="Graduation"/>
    <n v="65"/>
    <m/>
    <n v="-65"/>
  </r>
  <r>
    <x v="3"/>
    <x v="29"/>
    <s v="Contracted Services"/>
    <x v="27"/>
    <s v="AP000000325600008"/>
    <s v="LMF"/>
    <s v="REMICK/9.9.20GRAD"/>
    <s v="Graduation"/>
    <n v="65"/>
    <m/>
    <n v="-65"/>
  </r>
  <r>
    <x v="3"/>
    <x v="29"/>
    <s v="Contracted Services"/>
    <x v="27"/>
    <s v="AP000000325600009"/>
    <s v="LMF"/>
    <s v="WARDA/9.9.20GRAD"/>
    <s v="Graduation"/>
    <n v="65"/>
    <m/>
    <n v="-65"/>
  </r>
  <r>
    <x v="3"/>
    <x v="29"/>
    <s v="Contracted Services"/>
    <x v="27"/>
    <s v="AP000000325600010"/>
    <s v="LMF"/>
    <s v="ARTEAGA/9.9.20GRAD"/>
    <s v="Graduation"/>
    <n v="65"/>
    <m/>
    <n v="-65"/>
  </r>
  <r>
    <x v="3"/>
    <x v="29"/>
    <s v="Contracted Services"/>
    <x v="27"/>
    <s v="AP000000325600011"/>
    <s v="LMF"/>
    <s v="KELLETT/9.9.20GRAD"/>
    <s v="Graduation"/>
    <n v="65"/>
    <m/>
    <n v="-65"/>
  </r>
  <r>
    <x v="3"/>
    <x v="29"/>
    <s v="Contracted Services"/>
    <x v="27"/>
    <s v="AP000000325600012"/>
    <s v="LMF"/>
    <s v="WOZNICK/9.9.20GRAD"/>
    <s v="Graduation"/>
    <n v="65"/>
    <m/>
    <n v="-65"/>
  </r>
  <r>
    <x v="3"/>
    <x v="29"/>
    <s v="Contracted Services"/>
    <x v="27"/>
    <s v="AP000000325600013"/>
    <s v="LMF"/>
    <s v="ZEBROSKIMATT/9.9.20GRAD"/>
    <s v="Graduation"/>
    <n v="65"/>
    <m/>
    <n v="-65"/>
  </r>
  <r>
    <x v="3"/>
    <x v="29"/>
    <s v="Contracted Services"/>
    <x v="30"/>
    <s v="AP000000326600001"/>
    <s v="LMF"/>
    <s v="KUCHTA/9.22.20"/>
    <s v="Therapy"/>
    <n v="730"/>
    <m/>
    <n v="-730"/>
  </r>
  <r>
    <x v="3"/>
    <x v="29"/>
    <s v="Contracted Services"/>
    <x v="32"/>
    <s v="AP000000326900003"/>
    <s v="LMF"/>
    <s v="KUCHTA/9.28.20"/>
    <s v="Oct Therapy"/>
    <n v="730"/>
    <m/>
    <n v="-730"/>
  </r>
  <r>
    <x v="3"/>
    <x v="29"/>
    <s v="Contracted Services"/>
    <x v="3"/>
    <s v="GL0052800003"/>
    <s v="LKM"/>
    <s v="To Reclass Restart Expense"/>
    <s v="Apex"/>
    <m/>
    <n v="3714.88"/>
    <n v="3714.88"/>
  </r>
  <r>
    <x v="3"/>
    <x v="29"/>
    <s v="Contracted Services"/>
    <x v="3"/>
    <s v="GL0052800003"/>
    <s v="LKM"/>
    <s v="To Reclass Restart Expense"/>
    <s v="Kuchta/9.22.20"/>
    <m/>
    <n v="730"/>
    <n v="730"/>
  </r>
  <r>
    <x v="3"/>
    <x v="29"/>
    <s v="Contracted Services"/>
    <x v="3"/>
    <s v="GL0052800003"/>
    <s v="LKM"/>
    <s v="To Reclass Restart Expense"/>
    <s v="Kuchta/9.28.20"/>
    <m/>
    <n v="730"/>
    <n v="730"/>
  </r>
  <r>
    <x v="3"/>
    <x v="29"/>
    <s v="Contracted Services"/>
    <x v="35"/>
    <s v="AP000000327700001"/>
    <s v="LMF"/>
    <s v="BOSTON/10.5.20MOVIENIGHT"/>
    <s v="Movie Night"/>
    <n v="65"/>
    <m/>
    <n v="-65"/>
  </r>
  <r>
    <x v="3"/>
    <x v="29"/>
    <s v="Contracted Services"/>
    <x v="35"/>
    <s v="AP000000327700002"/>
    <s v="LMF"/>
    <s v="FOWLER/10.5.20MOVIENIGHT"/>
    <s v="Movie Night"/>
    <n v="65"/>
    <m/>
    <n v="-65"/>
  </r>
  <r>
    <x v="3"/>
    <x v="29"/>
    <s v="Contracted Services"/>
    <x v="35"/>
    <s v="AP000000327700003"/>
    <s v="LMF"/>
    <s v="HAY/10.5.20MOVIENIGHT"/>
    <s v="Movie Night"/>
    <n v="65"/>
    <m/>
    <n v="-65"/>
  </r>
  <r>
    <x v="3"/>
    <x v="29"/>
    <s v="Contracted Services"/>
    <x v="35"/>
    <s v="AP000000327700004"/>
    <s v="LMF"/>
    <s v="REMICK/10.5.20MOVIENIGHT"/>
    <s v="Movie Night"/>
    <n v="65"/>
    <m/>
    <n v="-65"/>
  </r>
  <r>
    <x v="3"/>
    <x v="29"/>
    <s v="Contracted Services"/>
    <x v="35"/>
    <s v="AP000000327700005"/>
    <s v="LMF"/>
    <s v="WARDA/10.5.20MOVIENIGHT"/>
    <s v="Movie Night"/>
    <n v="65"/>
    <m/>
    <n v="-65"/>
  </r>
  <r>
    <x v="3"/>
    <x v="29"/>
    <s v="Contracted Services"/>
    <x v="35"/>
    <s v="AP000000327700006"/>
    <s v="LMF"/>
    <s v="WOZNICK/10.5.20MOVIENIGHT"/>
    <s v="Movie NIght"/>
    <n v="65"/>
    <m/>
    <n v="-65"/>
  </r>
  <r>
    <x v="3"/>
    <x v="29"/>
    <s v="Contracted Services"/>
    <x v="45"/>
    <s v="AP000000329800001"/>
    <s v="LMF"/>
    <s v="BOSTON/10.28.20"/>
    <s v="Movie Night"/>
    <n v="65"/>
    <m/>
    <n v="-65"/>
  </r>
  <r>
    <x v="3"/>
    <x v="29"/>
    <s v="Contracted Services"/>
    <x v="45"/>
    <s v="AP000000329800002"/>
    <s v="LMF"/>
    <s v="DAVIDSONK/10.28.20"/>
    <s v="Movie Night"/>
    <n v="65"/>
    <m/>
    <n v="-65"/>
  </r>
  <r>
    <x v="3"/>
    <x v="29"/>
    <s v="Contracted Services"/>
    <x v="45"/>
    <s v="AP000000329800003"/>
    <s v="LMF"/>
    <s v="HAY/10.28.20"/>
    <s v="Movie Night"/>
    <n v="65"/>
    <m/>
    <n v="-65"/>
  </r>
  <r>
    <x v="3"/>
    <x v="29"/>
    <s v="Contracted Services"/>
    <x v="45"/>
    <s v="AP000000329800004"/>
    <s v="LMF"/>
    <s v="PARRISH/10.28.20"/>
    <s v="Movie Night"/>
    <n v="65"/>
    <m/>
    <n v="-65"/>
  </r>
  <r>
    <x v="3"/>
    <x v="29"/>
    <s v="Contracted Services"/>
    <x v="45"/>
    <s v="AP000000329800005"/>
    <s v="LMF"/>
    <s v="REMICK/10.28.20"/>
    <s v="Movie Night"/>
    <n v="65"/>
    <m/>
    <n v="-65"/>
  </r>
  <r>
    <x v="3"/>
    <x v="29"/>
    <s v="Contracted Services"/>
    <x v="45"/>
    <s v="AP000000329800006"/>
    <s v="LMF"/>
    <s v="WARDA/10.28.20"/>
    <s v="Movie Night"/>
    <n v="65"/>
    <m/>
    <n v="-65"/>
  </r>
  <r>
    <x v="3"/>
    <x v="29"/>
    <s v="Contracted Services"/>
    <x v="45"/>
    <s v="AP000000329800007"/>
    <s v="LMF"/>
    <s v="WOZNICK/10.28.20"/>
    <s v="Movie Night"/>
    <n v="65"/>
    <m/>
    <n v="-65"/>
  </r>
  <r>
    <x v="3"/>
    <x v="29"/>
    <s v="Contracted Services"/>
    <x v="45"/>
    <s v="AP000000329800008"/>
    <s v="LMF"/>
    <s v="KUCHTA/10.28.20"/>
    <s v="Nov Therapy"/>
    <n v="730"/>
    <m/>
    <n v="-730"/>
  </r>
  <r>
    <x v="3"/>
    <x v="29"/>
    <s v="Contracted Services"/>
    <x v="46"/>
    <s v="AP000000330300001"/>
    <s v="LMF"/>
    <s v="BOSTON/10.30.20"/>
    <s v="Movie NIght"/>
    <n v="65"/>
    <m/>
    <n v="-65"/>
  </r>
  <r>
    <x v="3"/>
    <x v="29"/>
    <s v="Contracted Services"/>
    <x v="46"/>
    <s v="AP000000330300002"/>
    <s v="LMF"/>
    <s v="HAY/10.30.20"/>
    <s v="Movie NIght"/>
    <n v="65"/>
    <m/>
    <n v="-65"/>
  </r>
  <r>
    <x v="3"/>
    <x v="29"/>
    <s v="Contracted Services"/>
    <x v="46"/>
    <s v="AP000000330300003"/>
    <s v="LMF"/>
    <s v="KELLETT/10.30.20"/>
    <s v="Movie NIght"/>
    <n v="65"/>
    <m/>
    <n v="-65"/>
  </r>
  <r>
    <x v="3"/>
    <x v="29"/>
    <s v="Contracted Services"/>
    <x v="46"/>
    <s v="AP000000330300004"/>
    <s v="LMF"/>
    <s v="PARRISH/10.30.20"/>
    <s v="Movie NIght"/>
    <n v="65"/>
    <m/>
    <n v="-65"/>
  </r>
  <r>
    <x v="3"/>
    <x v="29"/>
    <s v="Contracted Services"/>
    <x v="46"/>
    <s v="AP000000330300005"/>
    <s v="LMF"/>
    <s v="REMICK/10.30.20"/>
    <s v="Movie NIght"/>
    <n v="65"/>
    <m/>
    <n v="-65"/>
  </r>
  <r>
    <x v="3"/>
    <x v="29"/>
    <s v="Contracted Services"/>
    <x v="46"/>
    <s v="AP000000330300006"/>
    <s v="LMF"/>
    <s v="WARDA/10.30.20"/>
    <s v="Movie NIght"/>
    <n v="65"/>
    <m/>
    <n v="-65"/>
  </r>
  <r>
    <x v="3"/>
    <x v="29"/>
    <s v="Contracted Services"/>
    <x v="51"/>
    <s v="AP000000331000001"/>
    <s v="LMF"/>
    <s v="MORANORA/11.10.20"/>
    <s v="VR Program"/>
    <n v="51.36"/>
    <m/>
    <n v="-51.36"/>
  </r>
  <r>
    <x v="3"/>
    <x v="29"/>
    <s v="Contracted Services"/>
    <x v="51"/>
    <s v="AP000000331000002"/>
    <s v="LMF"/>
    <s v="RODRIGUEZD/11.10.20"/>
    <s v="VR Program"/>
    <n v="107"/>
    <m/>
    <n v="-107"/>
  </r>
  <r>
    <x v="3"/>
    <x v="29"/>
    <s v="Contracted Services"/>
    <x v="57"/>
    <s v="AP000000332000002"/>
    <s v="LMF"/>
    <s v="BOSTON/11.20.20"/>
    <s v="Movie Night"/>
    <n v="65"/>
    <m/>
    <n v="-65"/>
  </r>
  <r>
    <x v="3"/>
    <x v="29"/>
    <s v="Contracted Services"/>
    <x v="57"/>
    <s v="AP000000332000003"/>
    <s v="LMF"/>
    <s v="FOWLER/11.20.20"/>
    <s v="Movie Night"/>
    <n v="65"/>
    <m/>
    <n v="-65"/>
  </r>
  <r>
    <x v="3"/>
    <x v="29"/>
    <s v="Contracted Services"/>
    <x v="57"/>
    <s v="AP000000332000004"/>
    <s v="LMF"/>
    <s v="HAY/11.20.20"/>
    <s v="Movie Night"/>
    <n v="65"/>
    <m/>
    <n v="-65"/>
  </r>
  <r>
    <x v="3"/>
    <x v="29"/>
    <s v="Contracted Services"/>
    <x v="57"/>
    <s v="AP000000332000005"/>
    <s v="LMF"/>
    <s v="KELLETT/11.20.20"/>
    <s v="Movie Night"/>
    <n v="65"/>
    <m/>
    <n v="-65"/>
  </r>
  <r>
    <x v="3"/>
    <x v="29"/>
    <s v="Contracted Services"/>
    <x v="57"/>
    <s v="AP000000332000006"/>
    <s v="LMF"/>
    <s v="REMICK/11.20.20"/>
    <s v="Movie Night"/>
    <n v="65"/>
    <m/>
    <n v="-65"/>
  </r>
  <r>
    <x v="3"/>
    <x v="29"/>
    <s v="Contracted Services"/>
    <x v="57"/>
    <s v="AP000000332000007"/>
    <s v="LMF"/>
    <s v="PARRISH/11.20.20"/>
    <s v="Movie Night"/>
    <n v="65"/>
    <m/>
    <n v="-65"/>
  </r>
  <r>
    <x v="3"/>
    <x v="29"/>
    <s v="Contracted Services"/>
    <x v="57"/>
    <s v="AP000000332000008"/>
    <s v="LMF"/>
    <s v="WARDA/11.20.20"/>
    <s v="Movie Night"/>
    <n v="65"/>
    <m/>
    <n v="-65"/>
  </r>
  <r>
    <x v="3"/>
    <x v="29"/>
    <s v="Contracted Services"/>
    <x v="57"/>
    <s v="AP000000332000009"/>
    <s v="LMF"/>
    <s v="WOZNICK/11.20.20"/>
    <s v="Movie Night"/>
    <n v="65"/>
    <m/>
    <n v="-65"/>
  </r>
  <r>
    <x v="3"/>
    <x v="29"/>
    <s v="Contracted Services"/>
    <x v="59"/>
    <s v="AP000000332600002"/>
    <s v="LMF"/>
    <s v="KUCHTA/12.2.20"/>
    <s v="Dec Therapy"/>
    <n v="730"/>
    <m/>
    <n v="-730"/>
  </r>
  <r>
    <x v="3"/>
    <x v="29"/>
    <s v="Contracted Services"/>
    <x v="94"/>
    <s v="AP000000333600002"/>
    <s v="LMF"/>
    <s v="BOSTON/12.7.20"/>
    <s v="Christmas Caroling"/>
    <n v="90"/>
    <m/>
    <n v="-90"/>
  </r>
  <r>
    <x v="3"/>
    <x v="29"/>
    <s v="Contracted Services"/>
    <x v="63"/>
    <s v="AP000000333600003"/>
    <s v="LMF"/>
    <s v="HAY/12.7.20"/>
    <s v="Christmas Caroling"/>
    <n v="90"/>
    <m/>
    <n v="-90"/>
  </r>
  <r>
    <x v="3"/>
    <x v="29"/>
    <s v="Contracted Services"/>
    <x v="63"/>
    <s v="AP000000333600004"/>
    <s v="LMF"/>
    <s v="REMICK/12.7.20"/>
    <s v="Christmas Caroling"/>
    <n v="90"/>
    <m/>
    <n v="-90"/>
  </r>
  <r>
    <x v="3"/>
    <x v="29"/>
    <s v="Contracted Services"/>
    <x v="63"/>
    <s v="AP000000333600005"/>
    <s v="LMF"/>
    <s v="WARDA/12.7.20"/>
    <s v="Christmas Caroling"/>
    <n v="90"/>
    <m/>
    <n v="-90"/>
  </r>
  <r>
    <x v="3"/>
    <x v="29"/>
    <s v="Contracted Services"/>
    <x v="67"/>
    <s v="AP000000334000002"/>
    <s v="LMF"/>
    <s v="BOSTON/12.18.20"/>
    <s v="CAPS Christmas Movie Night"/>
    <n v="65"/>
    <m/>
    <n v="-65"/>
  </r>
  <r>
    <x v="3"/>
    <x v="29"/>
    <s v="Contracted Services"/>
    <x v="67"/>
    <s v="AP000000334000003"/>
    <s v="LMF"/>
    <s v="DAVIDSONK/12.18.20"/>
    <s v="CAPS Christmas Movie Night"/>
    <n v="65"/>
    <m/>
    <n v="-65"/>
  </r>
  <r>
    <x v="3"/>
    <x v="29"/>
    <s v="Contracted Services"/>
    <x v="67"/>
    <s v="AP000000334000004"/>
    <s v="LMF"/>
    <s v="HAY/12.18.20"/>
    <s v="CAPS Christmas Movie Night"/>
    <n v="65"/>
    <m/>
    <n v="-65"/>
  </r>
  <r>
    <x v="3"/>
    <x v="29"/>
    <s v="Contracted Services"/>
    <x v="67"/>
    <s v="AP000000334000005"/>
    <s v="LMF"/>
    <s v="PARRISH/12.18.20"/>
    <s v="CAPS Christmas Movie Night"/>
    <n v="65"/>
    <m/>
    <n v="-65"/>
  </r>
  <r>
    <x v="3"/>
    <x v="29"/>
    <s v="Contracted Services"/>
    <x v="67"/>
    <s v="AP000000334000006"/>
    <s v="LMF"/>
    <s v="REMICK/12.18.20"/>
    <s v="CAPS Christmas Movie Night"/>
    <n v="65"/>
    <m/>
    <n v="-65"/>
  </r>
  <r>
    <x v="3"/>
    <x v="29"/>
    <s v="Contracted Services"/>
    <x v="67"/>
    <s v="AP000000334000007"/>
    <s v="LMF"/>
    <s v="WARDA/12.18.20"/>
    <s v="CAPS Christmas Movie Night"/>
    <n v="65"/>
    <m/>
    <n v="-65"/>
  </r>
  <r>
    <x v="3"/>
    <x v="29"/>
    <s v="Contracted Services"/>
    <x v="73"/>
    <s v="AP000000335200001"/>
    <s v="LMF"/>
    <s v="WOZNICK/1.8.21"/>
    <s v="Christmas Movie Night"/>
    <n v="65"/>
    <m/>
    <n v="-65"/>
  </r>
  <r>
    <x v="3"/>
    <x v="29"/>
    <s v="Contracted Services"/>
    <x v="97"/>
    <s v="AP000000335700002"/>
    <s v="LMF"/>
    <s v="BAYHAVEN/48"/>
    <s v="9.30.20"/>
    <n v="102.5"/>
    <m/>
    <n v="-102.5"/>
  </r>
  <r>
    <x v="3"/>
    <x v="29"/>
    <s v="Contracted Services"/>
    <x v="97"/>
    <s v="AP000000335700002"/>
    <s v="LMF"/>
    <s v="BAYHAVEN/48"/>
    <s v="12.31.20"/>
    <n v="102.5"/>
    <m/>
    <n v="-102.5"/>
  </r>
  <r>
    <x v="3"/>
    <x v="29"/>
    <s v="Contracted Services"/>
    <x v="99"/>
    <s v="AP000000335900001"/>
    <s v="LMF"/>
    <s v="HAY/1 1.26.21"/>
    <s v="Pay for Spanish Classes"/>
    <n v="65"/>
    <m/>
    <n v="-65"/>
  </r>
  <r>
    <x v="3"/>
    <x v="29"/>
    <s v="Contracted Services"/>
    <x v="99"/>
    <s v="AP000000335900002"/>
    <s v="LMF"/>
    <s v="WARDA/1 1.26.21"/>
    <s v="Pay for Spanish Classes"/>
    <n v="65"/>
    <m/>
    <n v="-65"/>
  </r>
  <r>
    <x v="3"/>
    <x v="29"/>
    <s v="Contracted Services"/>
    <x v="99"/>
    <s v="AP000000335900003"/>
    <s v="LMF"/>
    <s v="GRABNERK/1 1.26.21"/>
    <s v="Pay for Spanish Classes"/>
    <n v="65"/>
    <m/>
    <n v="-65"/>
  </r>
  <r>
    <x v="3"/>
    <x v="29"/>
    <s v="Contracted Services"/>
    <x v="99"/>
    <s v="AP000000335900004"/>
    <s v="LMF"/>
    <s v="BOSTON/1 1.26.21"/>
    <s v="Pay for Spanish Classes"/>
    <n v="65"/>
    <m/>
    <n v="-65"/>
  </r>
  <r>
    <x v="3"/>
    <x v="29"/>
    <s v="Contracted Services"/>
    <x v="99"/>
    <s v="AP000000335900005"/>
    <s v="LMF"/>
    <s v="DAVIDSONK/1 1.26.21"/>
    <s v="Pay for Spanish Classes"/>
    <n v="65"/>
    <m/>
    <n v="-65"/>
  </r>
  <r>
    <x v="3"/>
    <x v="30"/>
    <s v="Field Trips"/>
    <x v="40"/>
    <s v="AP000000329100001"/>
    <s v="LMF"/>
    <s v="BAYHIGHSCHOOL/1 10.15.20"/>
    <s v="Senior Trip"/>
    <n v="950"/>
    <m/>
    <n v="-950"/>
  </r>
  <r>
    <x v="3"/>
    <x v="31"/>
    <s v="Travel/Conference/Workshops"/>
    <x v="13"/>
    <s v="AP000000322200002"/>
    <s v="LMF"/>
    <s v="AMERICANEXPRESS/7.15.20"/>
    <s v="Enterprise Rent A Car"/>
    <n v="367.5"/>
    <m/>
    <n v="-367.5"/>
  </r>
  <r>
    <x v="3"/>
    <x v="31"/>
    <s v="Travel/Conference/Workshops"/>
    <x v="13"/>
    <s v="AP000000322200002"/>
    <s v="LMF"/>
    <s v="AMERICANEXPRESS/7.15.20"/>
    <s v="VP RACING-360 FUEL CNTR2"/>
    <n v="17.399999999999999"/>
    <m/>
    <n v="-17.399999999999999"/>
  </r>
  <r>
    <x v="3"/>
    <x v="31"/>
    <s v="Travel/Conference/Workshops"/>
    <x v="13"/>
    <s v="AP000000322200002"/>
    <s v="LMF"/>
    <s v="AMERICANEXPRESS/7.15.20"/>
    <s v="PEPPERS MEXICAN GRILL RE"/>
    <n v="23.08"/>
    <m/>
    <n v="-23.08"/>
  </r>
  <r>
    <x v="3"/>
    <x v="31"/>
    <s v="Travel/Conference/Workshops"/>
    <x v="13"/>
    <s v="AP000000322200002"/>
    <s v="LMF"/>
    <s v="AMERICANEXPRESS/7.15.20"/>
    <s v="SAM''S CLUB"/>
    <n v="20.5"/>
    <m/>
    <n v="-20.5"/>
  </r>
  <r>
    <x v="3"/>
    <x v="31"/>
    <s v="Travel/Conference/Workshops"/>
    <x v="13"/>
    <s v="AP000000322200002"/>
    <s v="LMF"/>
    <s v="AMERICANEXPRESS/7.15.20"/>
    <s v="EXXONMOBIL CAT OUTSI(800) 243-9966      TX"/>
    <n v="20"/>
    <m/>
    <n v="-20"/>
  </r>
  <r>
    <x v="3"/>
    <x v="31"/>
    <s v="Travel/Conference/Workshops"/>
    <x v="13"/>
    <s v="AP000000322200002"/>
    <s v="LMF"/>
    <s v="AMERICANEXPRESS/7.15.20"/>
    <s v="MAGIC MART FLA GAS"/>
    <n v="20.010000000000002"/>
    <m/>
    <n v="-20.010000000000002"/>
  </r>
  <r>
    <x v="3"/>
    <x v="31"/>
    <s v="Travel/Conference/Workshops"/>
    <x v="13"/>
    <s v="AP000000322200002"/>
    <s v="LMF"/>
    <s v="AMERICANEXPRESS/7.15.20"/>
    <s v="McDonald''s"/>
    <n v="7.43"/>
    <m/>
    <n v="-7.43"/>
  </r>
  <r>
    <x v="3"/>
    <x v="31"/>
    <s v="Travel/Conference/Workshops"/>
    <x v="13"/>
    <s v="AP000000322200002"/>
    <s v="LMF"/>
    <s v="AMERICANEXPRESS/7.15.20"/>
    <s v="Chick-fil-A"/>
    <n v="31.14"/>
    <m/>
    <n v="-31.14"/>
  </r>
  <r>
    <x v="3"/>
    <x v="31"/>
    <s v="Travel/Conference/Workshops"/>
    <x v="13"/>
    <s v="AP000000322200002"/>
    <s v="LMF"/>
    <s v="AMERICANEXPRESS/7.15.20"/>
    <s v="CHICK-FIL-A"/>
    <n v="35.49"/>
    <m/>
    <n v="-35.49"/>
  </r>
  <r>
    <x v="3"/>
    <x v="31"/>
    <s v="Travel/Conference/Workshops"/>
    <x v="13"/>
    <s v="AP000000322200002"/>
    <s v="LMF"/>
    <s v="AMERICANEXPRESS/7.15.20"/>
    <s v="SOMETHING SALTY, LLC"/>
    <n v="44.92"/>
    <m/>
    <n v="-44.92"/>
  </r>
  <r>
    <x v="3"/>
    <x v="31"/>
    <s v="Travel/Conference/Workshops"/>
    <x v="24"/>
    <s v="AP000000325300001"/>
    <s v="LMF"/>
    <s v="AMERICANEXPRESS/8.14.20"/>
    <s v="CHICK-FIL-A         PANAMA CITY         FL"/>
    <n v="42.88"/>
    <m/>
    <n v="-42.88"/>
  </r>
  <r>
    <x v="3"/>
    <x v="31"/>
    <s v="Travel/Conference/Workshops"/>
    <x v="24"/>
    <s v="AP000000325300001"/>
    <s v="LMF"/>
    <s v="AMERICANEXPRESS/8.14.20"/>
    <s v="CHICK-FIL-A #03788 0PANAMA CITY         FL"/>
    <n v="47.05"/>
    <m/>
    <n v="-47.05"/>
  </r>
  <r>
    <x v="3"/>
    <x v="31"/>
    <s v="Travel/Conference/Workshops"/>
    <x v="24"/>
    <s v="AP000000325300001"/>
    <s v="LMF"/>
    <s v="AMERICANEXPRESS/8.14.20"/>
    <s v="MCDONALD''S          PANAMA CITY         FL"/>
    <n v="36.08"/>
    <m/>
    <n v="-36.08"/>
  </r>
  <r>
    <x v="3"/>
    <x v="31"/>
    <s v="Travel/Conference/Workshops"/>
    <x v="24"/>
    <s v="AP000000325300001"/>
    <s v="LMF"/>
    <s v="AMERICANEXPRESS/8.14.20"/>
    <s v="MCDONALD''S          PANAMA CITY         FL"/>
    <n v="36.81"/>
    <m/>
    <n v="-36.81"/>
  </r>
  <r>
    <x v="3"/>
    <x v="31"/>
    <s v="Travel/Conference/Workshops"/>
    <x v="24"/>
    <s v="AP000000325300001"/>
    <s v="LMF"/>
    <s v="AMERICANEXPRESS/8.14.20"/>
    <s v="OTT* CHQ            CHAUTAUQUA          NY"/>
    <n v="3.99"/>
    <m/>
    <n v="-3.99"/>
  </r>
  <r>
    <x v="3"/>
    <x v="31"/>
    <s v="Travel/Conference/Workshops"/>
    <x v="24"/>
    <s v="AP000000325300001"/>
    <s v="LMF"/>
    <s v="AMERICANEXPRESS/8.14.20"/>
    <s v="OTT* CHQ            CHAUTAUQUA          NY"/>
    <n v="3.99"/>
    <m/>
    <n v="-3.99"/>
  </r>
  <r>
    <x v="3"/>
    <x v="31"/>
    <s v="Travel/Conference/Workshops"/>
    <x v="24"/>
    <s v="AP000000325300001"/>
    <s v="LMF"/>
    <s v="AMERICANEXPRESS/8.14.20"/>
    <s v="OTT* CHQ            CHAUTAUQUA          NY"/>
    <n v="43.89"/>
    <m/>
    <n v="-43.89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MCDONALD''S          PANAMA CITY         FL"/>
    <n v="12.75"/>
    <m/>
    <n v="-12.75"/>
  </r>
  <r>
    <x v="3"/>
    <x v="31"/>
    <s v="Travel/Conference/Workshops"/>
    <x v="24"/>
    <s v="AP000000325300001"/>
    <s v="LMF"/>
    <s v="AMERICANEXPRESS/8.14.20"/>
    <s v="CHICK-FIL-A         PANAMA CITY         FL"/>
    <n v="52.77"/>
    <m/>
    <n v="-52.77"/>
  </r>
  <r>
    <x v="3"/>
    <x v="31"/>
    <s v="Travel/Conference/Workshops"/>
    <x v="24"/>
    <s v="AP000000325300001"/>
    <s v="LMF"/>
    <s v="AMERICANEXPRESS/8.14.20"/>
    <s v="TACO BELL           PANAMA CITY         FL"/>
    <n v="29.64"/>
    <m/>
    <n v="-29.64"/>
  </r>
  <r>
    <x v="3"/>
    <x v="31"/>
    <s v="Travel/Conference/Workshops"/>
    <x v="24"/>
    <s v="AP000000325300001"/>
    <s v="LMF"/>
    <s v="AMERICANEXPRESS/8.14.20"/>
    <s v="CHICK-FIL-A #03788 0PANAMA CITY         FL"/>
    <n v="44.22"/>
    <m/>
    <n v="-44.22"/>
  </r>
  <r>
    <x v="3"/>
    <x v="31"/>
    <s v="Travel/Conference/Workshops"/>
    <x v="24"/>
    <s v="AP000000325300001"/>
    <s v="LMF"/>
    <s v="AMERICANEXPRESS/8.14.20"/>
    <s v="CHICK-FIL-A         PANAMA CITY         FL"/>
    <n v="29.9"/>
    <m/>
    <n v="-29.9"/>
  </r>
  <r>
    <x v="3"/>
    <x v="31"/>
    <s v="Travel/Conference/Workshops"/>
    <x v="24"/>
    <s v="AP000000325300001"/>
    <s v="LMF"/>
    <s v="AMERICANEXPRESS/8.14.20"/>
    <s v="CICIS PIZZA 65000001PANAMA CITY B       FL"/>
    <n v="32.36"/>
    <m/>
    <n v="-32.36"/>
  </r>
  <r>
    <x v="3"/>
    <x v="31"/>
    <s v="Travel/Conference/Workshops"/>
    <x v="24"/>
    <s v="AP000000325300001"/>
    <s v="LMF"/>
    <s v="AMERICANEXPRESS/8.14.20"/>
    <s v="PANERA BREAD        PANAMA CITY         FL"/>
    <n v="19.96"/>
    <m/>
    <n v="-19.96"/>
  </r>
  <r>
    <x v="3"/>
    <x v="31"/>
    <s v="Travel/Conference/Workshops"/>
    <x v="24"/>
    <s v="AP000000325300001"/>
    <s v="LMF"/>
    <s v="AMERICANEXPRESS/8.14.20"/>
    <s v="TOM THUMB #0145 0000PANAMA CITY         FL"/>
    <n v="10.050000000000001"/>
    <m/>
    <n v="-10.050000000000001"/>
  </r>
  <r>
    <x v="3"/>
    <x v="31"/>
    <s v="Travel/Conference/Workshops"/>
    <x v="24"/>
    <s v="AP000000325300001"/>
    <s v="LMF"/>
    <s v="AMERICANEXPRESS/8.14.20"/>
    <s v="TOMS FAMOUS HOTDOGS PANAMA CITY         FL"/>
    <n v="34.590000000000003"/>
    <m/>
    <n v="-34.590000000000003"/>
  </r>
  <r>
    <x v="3"/>
    <x v="31"/>
    <s v="Travel/Conference/Workshops"/>
    <x v="24"/>
    <s v="AP000000325300001"/>
    <s v="LMF"/>
    <s v="AMERICANEXPRESS/8.14.20"/>
    <s v="ENTERPRISE    053114PANAMA CITY B       FL"/>
    <n v="105"/>
    <m/>
    <n v="-105"/>
  </r>
  <r>
    <x v="3"/>
    <x v="31"/>
    <s v="Travel/Conference/Workshops"/>
    <x v="24"/>
    <s v="AP000000325300001"/>
    <s v="LMF"/>
    <s v="AMERICANEXPRESS/8.14.20"/>
    <s v="CHICK-FIL-A #03788 0PANAMA CITY         FL"/>
    <n v="18.12"/>
    <m/>
    <n v="-18.12"/>
  </r>
  <r>
    <x v="3"/>
    <x v="31"/>
    <s v="Travel/Conference/Workshops"/>
    <x v="24"/>
    <s v="AP000000325300001"/>
    <s v="LMF"/>
    <s v="AMERICANEXPRESS/8.14.20"/>
    <s v="CHICK-FIL-A #03788 0PANAMA CITY         FL"/>
    <n v="73.900000000000006"/>
    <m/>
    <n v="-73.900000000000006"/>
  </r>
  <r>
    <x v="3"/>
    <x v="31"/>
    <s v="Travel/Conference/Workshops"/>
    <x v="24"/>
    <s v="AP000000325300001"/>
    <s v="LMF"/>
    <s v="AMERICANEXPRESS/8.14.20"/>
    <s v="DAN D DONUTS        PANAMA CITY         FL"/>
    <n v="28.5"/>
    <m/>
    <n v="-28.5"/>
  </r>
  <r>
    <x v="3"/>
    <x v="31"/>
    <s v="Travel/Conference/Workshops"/>
    <x v="24"/>
    <s v="AP000000325300001"/>
    <s v="LMF"/>
    <s v="AMERICANEXPRESS/8.14.20"/>
    <s v="CHICK-FIL-A #03788 0PANAMA CITY         FL"/>
    <n v="44.93"/>
    <m/>
    <n v="-44.93"/>
  </r>
  <r>
    <x v="3"/>
    <x v="31"/>
    <s v="Travel/Conference/Workshops"/>
    <x v="24"/>
    <s v="AP000000325300001"/>
    <s v="LMF"/>
    <s v="AMERICANEXPRESS/8.14.20"/>
    <s v="MAJORS SMOKEHOUSE 08PANAMA CITY         FL"/>
    <n v="63.7"/>
    <m/>
    <n v="-63.7"/>
  </r>
  <r>
    <x v="3"/>
    <x v="31"/>
    <s v="Travel/Conference/Workshops"/>
    <x v="24"/>
    <s v="AP000000325300001"/>
    <s v="LMF"/>
    <s v="AMERICANEXPRESS/8.14.20"/>
    <s v="THE OLIVE GARDEN    PANAMA CITY BEACH   FL"/>
    <n v="39.24"/>
    <m/>
    <n v="-39.24"/>
  </r>
  <r>
    <x v="3"/>
    <x v="31"/>
    <s v="Travel/Conference/Workshops"/>
    <x v="24"/>
    <s v="AP000000325300001"/>
    <s v="LMF"/>
    <s v="AMERICANEXPRESS/8.14.20"/>
    <s v="DAIRY QUEEN #42098 0LYNN HAVEN          FL"/>
    <n v="27.59"/>
    <m/>
    <n v="-27.59"/>
  </r>
  <r>
    <x v="3"/>
    <x v="31"/>
    <s v="Travel/Conference/Workshops"/>
    <x v="24"/>
    <s v="AP000000325300001"/>
    <s v="LMF"/>
    <s v="AMERICANEXPRESS/8.14.20"/>
    <s v="DODGE''S STORE #9101 PANAMA CITY         FL"/>
    <n v="25.6"/>
    <m/>
    <n v="-25.6"/>
  </r>
  <r>
    <x v="3"/>
    <x v="31"/>
    <s v="Travel/Conference/Workshops"/>
    <x v="24"/>
    <s v="AP000000325300001"/>
    <s v="LMF"/>
    <s v="AMERICANEXPRESS/8.14.20"/>
    <s v="ENTERPRISE    053114PANAMA CITY B       FL"/>
    <n v="106.05"/>
    <m/>
    <n v="-106.05"/>
  </r>
  <r>
    <x v="3"/>
    <x v="31"/>
    <s v="Travel/Conference/Workshops"/>
    <x v="24"/>
    <s v="AP000000325300001"/>
    <s v="LMF"/>
    <s v="AMERICANEXPRESS/8.14.20"/>
    <s v="MCDONALD''S          PANAMA CITY BEACH   FL"/>
    <n v="16.829999999999998"/>
    <m/>
    <n v="-16.829999999999998"/>
  </r>
  <r>
    <x v="3"/>
    <x v="31"/>
    <s v="Travel/Conference/Workshops"/>
    <x v="24"/>
    <s v="AP000000325300001"/>
    <s v="LMF"/>
    <s v="AMERICANEXPRESS/8.14.20"/>
    <s v="PANERA BREAD        PANAMA CITY         FL"/>
    <n v="10.25"/>
    <m/>
    <n v="-10.25"/>
  </r>
  <r>
    <x v="3"/>
    <x v="31"/>
    <s v="Travel/Conference/Workshops"/>
    <x v="24"/>
    <s v="AP000000325300001"/>
    <s v="LMF"/>
    <s v="AMERICANEXPRESS/8.14.20"/>
    <s v="PANERA BREAD #601353PANAMA CITY         FL"/>
    <n v="98.67"/>
    <m/>
    <n v="-98.67"/>
  </r>
  <r>
    <x v="3"/>
    <x v="31"/>
    <s v="Travel/Conference/Workshops"/>
    <x v="24"/>
    <s v="AP000000325300001"/>
    <s v="LMF"/>
    <s v="AMERICANEXPRESS/8.14.20"/>
    <s v="TOM THUMB #0145 0000PANAMA CITY         FL"/>
    <n v="15.48"/>
    <m/>
    <n v="-15.48"/>
  </r>
  <r>
    <x v="3"/>
    <x v="31"/>
    <s v="Travel/Conference/Workshops"/>
    <x v="24"/>
    <s v="AP000000325300001"/>
    <s v="LMF"/>
    <s v="AMERICANEXPRESS/8.14.20"/>
    <s v="MCDONALD''S          PANAMA CITY         FL"/>
    <n v="12.82"/>
    <m/>
    <n v="-12.82"/>
  </r>
  <r>
    <x v="3"/>
    <x v="31"/>
    <s v="Travel/Conference/Workshops"/>
    <x v="24"/>
    <s v="AP000000325300001"/>
    <s v="LMF"/>
    <s v="AMERICANEXPRESS/8.14.20"/>
    <s v="SONIC DRIVE IN #1237PANAMA CITY         FL"/>
    <n v="7.81"/>
    <m/>
    <n v="-7.81"/>
  </r>
  <r>
    <x v="3"/>
    <x v="31"/>
    <s v="Travel/Conference/Workshops"/>
    <x v="24"/>
    <s v="AP000000325300001"/>
    <s v="LMF"/>
    <s v="AMERICANEXPRESS/8.14.20"/>
    <s v="SUBWAY              PANAMA CITY         FL"/>
    <n v="30.78"/>
    <m/>
    <n v="-30.78"/>
  </r>
  <r>
    <x v="3"/>
    <x v="31"/>
    <s v="Travel/Conference/Workshops"/>
    <x v="24"/>
    <s v="AP000000325300001"/>
    <s v="LMF"/>
    <s v="AMERICANEXPRESS/8.14.20"/>
    <s v="MCDONALD''S          PANAMA CITY         FL"/>
    <n v="8.52"/>
    <m/>
    <n v="-8.52"/>
  </r>
  <r>
    <x v="3"/>
    <x v="31"/>
    <s v="Travel/Conference/Workshops"/>
    <x v="24"/>
    <s v="AP000000325300001"/>
    <s v="LMF"/>
    <s v="AMERICANEXPRESS/8.14.20"/>
    <s v="TALLY-HO 000000001  PANAMA CITY         FL"/>
    <n v="56.93"/>
    <m/>
    <n v="-56.93"/>
  </r>
  <r>
    <x v="3"/>
    <x v="31"/>
    <s v="Travel/Conference/Workshops"/>
    <x v="24"/>
    <s v="AP000000325300001"/>
    <s v="LMF"/>
    <s v="AMERICANEXPRESS/8.14.20"/>
    <s v="MURPHY USA          LYNN HAVEN          FL"/>
    <n v="15.52"/>
    <m/>
    <n v="-15.52"/>
  </r>
  <r>
    <x v="3"/>
    <x v="31"/>
    <s v="Travel/Conference/Workshops"/>
    <x v="24"/>
    <s v="AP000000325300001"/>
    <s v="LMF"/>
    <s v="AMERICANEXPRESS/8.14.20"/>
    <s v="PANERA BREAD #601353PANAMA CITY         FL"/>
    <n v="54.57"/>
    <m/>
    <n v="-54.57"/>
  </r>
  <r>
    <x v="3"/>
    <x v="31"/>
    <s v="Travel/Conference/Workshops"/>
    <x v="24"/>
    <s v="AP000000325300001"/>
    <s v="LMF"/>
    <s v="AMERICANEXPRESS/8.14.20"/>
    <s v="WAYBACK BURGERS 0012LYNN HAVEN          FL"/>
    <n v="39.61"/>
    <m/>
    <n v="-39.61"/>
  </r>
  <r>
    <x v="3"/>
    <x v="31"/>
    <s v="Travel/Conference/Workshops"/>
    <x v="24"/>
    <s v="AP000000325300001"/>
    <s v="LMF"/>
    <s v="AMERICANEXPRESS/8.14.20"/>
    <s v="KRISPY KREME        PANAMA CITY         FL"/>
    <n v="31.27"/>
    <m/>
    <n v="-31.27"/>
  </r>
  <r>
    <x v="3"/>
    <x v="31"/>
    <s v="Travel/Conference/Workshops"/>
    <x v="24"/>
    <s v="AP000000325300001"/>
    <s v="LMF"/>
    <s v="AMERICANEXPRESS/8.14.20"/>
    <s v="PANDA EXPRESS #2389 PANAMA CITY B       FL"/>
    <n v="10.92"/>
    <m/>
    <n v="-10.92"/>
  </r>
  <r>
    <x v="3"/>
    <x v="31"/>
    <s v="Travel/Conference/Workshops"/>
    <x v="24"/>
    <s v="AP000000325300001"/>
    <s v="LMF"/>
    <s v="AMERICANEXPRESS/8.14.20"/>
    <s v="PANERA BREAD #601353PANAMA CITY         FL"/>
    <n v="56.2"/>
    <m/>
    <n v="-56.2"/>
  </r>
  <r>
    <x v="3"/>
    <x v="31"/>
    <s v="Travel/Conference/Workshops"/>
    <x v="24"/>
    <s v="AP000000325300001"/>
    <s v="LMF"/>
    <s v="AMERICANEXPRESS/8.14.20"/>
    <s v="PEPPERS MEXICAN GRILPANAMA CITY         FL"/>
    <n v="42.36"/>
    <m/>
    <n v="-42.36"/>
  </r>
  <r>
    <x v="3"/>
    <x v="31"/>
    <s v="Travel/Conference/Workshops"/>
    <x v="24"/>
    <s v="AP000000325300001"/>
    <s v="LMF"/>
    <s v="AMERICANEXPRESS/8.14.20"/>
    <s v="VP RACING-360 FUEL CPANAMA CITY         FL"/>
    <n v="17.170000000000002"/>
    <m/>
    <n v="-17.170000000000002"/>
  </r>
  <r>
    <x v="3"/>
    <x v="31"/>
    <s v="Travel/Conference/Workshops"/>
    <x v="24"/>
    <s v="AP000000325300001"/>
    <s v="LMF"/>
    <s v="AMERICANEXPRESS/8.14.20"/>
    <s v="ARBYS 1800 000001800PANAMA CITY         FL"/>
    <n v="33.520000000000003"/>
    <m/>
    <n v="-33.520000000000003"/>
  </r>
  <r>
    <x v="3"/>
    <x v="31"/>
    <s v="Travel/Conference/Workshops"/>
    <x v="24"/>
    <s v="AP000000325300001"/>
    <s v="LMF"/>
    <s v="AMERICANEXPRESS/8.14.20"/>
    <s v="ENTERPRISE    053114PANAMA CITY B       FL"/>
    <n v="70.7"/>
    <m/>
    <n v="-70.7"/>
  </r>
  <r>
    <x v="3"/>
    <x v="31"/>
    <s v="Travel/Conference/Workshops"/>
    <x v="24"/>
    <s v="AP000000325300001"/>
    <s v="LMF"/>
    <s v="AMERICANEXPRESS/8.14.20"/>
    <s v="VP RACING PANAMA CITPANAMA CITY         FL"/>
    <n v="29.67"/>
    <m/>
    <n v="-29.67"/>
  </r>
  <r>
    <x v="3"/>
    <x v="31"/>
    <s v="Travel/Conference/Workshops"/>
    <x v="24"/>
    <s v="AP000000325300001"/>
    <s v="LMF"/>
    <s v="AMERICANEXPRESS/8.14.20"/>
    <s v="VP RACING-360 FUEL CPANAMA CITY         FL"/>
    <n v="10.029999999999999"/>
    <m/>
    <n v="-10.029999999999999"/>
  </r>
  <r>
    <x v="3"/>
    <x v="31"/>
    <s v="Travel/Conference/Workshops"/>
    <x v="24"/>
    <s v="AP000000325300001"/>
    <s v="LMF"/>
    <s v="AMERICANEXPRESS/8.14.20"/>
    <s v="OTT* CHQ            CHAUTAUQUA          NY"/>
    <n v="3.99"/>
    <m/>
    <n v="-3.99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24"/>
    <s v="AP000000325300001"/>
    <s v="LMF"/>
    <s v="AMERICANEXPRESS/8.14.20"/>
    <s v="OTT* CHQ            CHAUTAUQUA          NY"/>
    <n v="45"/>
    <m/>
    <n v="-45"/>
  </r>
  <r>
    <x v="3"/>
    <x v="31"/>
    <s v="Travel/Conference/Workshops"/>
    <x v="86"/>
    <s v="AP000000325500001"/>
    <s v="LMF"/>
    <s v="SFSPREPAIDVISA/9.9.20MFPEX"/>
    <s v="Chopsticks"/>
    <n v="50.09"/>
    <m/>
    <n v="-50.09"/>
  </r>
  <r>
    <x v="3"/>
    <x v="31"/>
    <s v="Travel/Conference/Workshops"/>
    <x v="86"/>
    <s v="AP000000325800001"/>
    <s v="LMF"/>
    <s v="MCCAULEY/9.9.20"/>
    <s v="Reimb St. Andrews Bay Yacht Club"/>
    <n v="123.19"/>
    <m/>
    <n v="-123.19"/>
  </r>
  <r>
    <x v="3"/>
    <x v="31"/>
    <s v="Travel/Conference/Workshops"/>
    <x v="29"/>
    <s v="AP000000326000002"/>
    <s v="LMF"/>
    <s v="MCCAULEY/6.23.20REIMB"/>
    <s v="Lodging Reimb - Family of M. Warren"/>
    <n v="608.76"/>
    <m/>
    <n v="-608.76"/>
  </r>
  <r>
    <x v="3"/>
    <x v="31"/>
    <s v="Travel/Conference/Workshops"/>
    <x v="29"/>
    <s v="AP000000326000002"/>
    <s v="LMF"/>
    <s v="MCCAULEY/6.23.20REIMB"/>
    <s v="Lodging Reimb - Family of M. Warren"/>
    <n v="66"/>
    <m/>
    <n v="-66"/>
  </r>
  <r>
    <x v="3"/>
    <x v="31"/>
    <s v="Travel/Conference/Workshops"/>
    <x v="29"/>
    <s v="AP000000326000002"/>
    <s v="LMF"/>
    <s v="MCCAULEY/6.23.20REIMB"/>
    <s v="Lodging Reimb - Family of M. Warren"/>
    <n v="126.56"/>
    <m/>
    <n v="-126.56"/>
  </r>
  <r>
    <x v="3"/>
    <x v="31"/>
    <s v="Travel/Conference/Workshops"/>
    <x v="29"/>
    <s v="AP000000326000002"/>
    <s v="LMF"/>
    <s v="MCCAULEY/6.23.20REIMB"/>
    <s v="PeaceJam Refund Due to Pandemic"/>
    <m/>
    <n v="247.63"/>
    <n v="247.63"/>
  </r>
  <r>
    <x v="3"/>
    <x v="31"/>
    <s v="Travel/Conference/Workshops"/>
    <x v="32"/>
    <s v="AP000000326900001"/>
    <s v="LMF"/>
    <s v="SFSPREPAIDVISA/9.28.20HH"/>
    <s v="Wendy's"/>
    <n v="21.68"/>
    <m/>
    <n v="-21.68"/>
  </r>
  <r>
    <x v="3"/>
    <x v="31"/>
    <s v="Travel/Conference/Workshops"/>
    <x v="32"/>
    <s v="AP000000326900001"/>
    <s v="LMF"/>
    <s v="SFSPREPAIDVISA/9.28.20HH"/>
    <s v="McDonald's"/>
    <n v="5.89"/>
    <m/>
    <n v="-5.89"/>
  </r>
  <r>
    <x v="3"/>
    <x v="31"/>
    <s v="Travel/Conference/Workshops"/>
    <x v="33"/>
    <s v="AP000000328900001"/>
    <s v="LMF"/>
    <s v="MCCAULEY/VC 14889"/>
    <s v="MCCAULEY/VC 14889"/>
    <m/>
    <n v="1000"/>
    <n v="1000"/>
  </r>
  <r>
    <x v="3"/>
    <x v="31"/>
    <s v="Travel/Conference/Workshops"/>
    <x v="36"/>
    <s v="AP000000328200001"/>
    <s v="LMF"/>
    <s v="MCCAULEY/10.6.20REIMB"/>
    <s v="Reimb Meals"/>
    <n v="130"/>
    <m/>
    <n v="-130"/>
  </r>
  <r>
    <x v="3"/>
    <x v="31"/>
    <s v="Travel/Conference/Workshops"/>
    <x v="38"/>
    <s v="AP000000330100001"/>
    <s v="LMF"/>
    <s v="AMERICANEXPRESS/9.14.20"/>
    <s v="PANERA BREAD #601353PANAMA CITY         FL"/>
    <n v="31.72"/>
    <m/>
    <n v="-31.72"/>
  </r>
  <r>
    <x v="3"/>
    <x v="31"/>
    <s v="Travel/Conference/Workshops"/>
    <x v="38"/>
    <s v="AP000000330100001"/>
    <s v="LMF"/>
    <s v="AMERICANEXPRESS/9.14.20"/>
    <s v="PANERA BREAD #601353PANAMA CITY         FL"/>
    <n v="54.59"/>
    <m/>
    <n v="-54.59"/>
  </r>
  <r>
    <x v="3"/>
    <x v="31"/>
    <s v="Travel/Conference/Workshops"/>
    <x v="38"/>
    <s v="AP000000330100001"/>
    <s v="LMF"/>
    <s v="AMERICANEXPRESS/9.14.20"/>
    <s v="CHICK-FIL-A #03788 0PANAMA CITY         FL"/>
    <n v="36.6"/>
    <m/>
    <n v="-36.6"/>
  </r>
  <r>
    <x v="3"/>
    <x v="31"/>
    <s v="Travel/Conference/Workshops"/>
    <x v="38"/>
    <s v="AP000000330100001"/>
    <s v="LMF"/>
    <s v="AMERICANEXPRESS/9.14.20"/>
    <s v="CVS PHARMACY        PANAMA CITY         FL"/>
    <n v="46.94"/>
    <m/>
    <n v="-46.94"/>
  </r>
  <r>
    <x v="3"/>
    <x v="31"/>
    <s v="Travel/Conference/Workshops"/>
    <x v="38"/>
    <s v="AP000000330100001"/>
    <s v="LMF"/>
    <s v="AMERICANEXPRESS/9.14.20"/>
    <s v="MAGUIRE IVR         BALA CYNWYD         PA"/>
    <n v="32"/>
    <m/>
    <n v="-32"/>
  </r>
  <r>
    <x v="3"/>
    <x v="31"/>
    <s v="Travel/Conference/Workshops"/>
    <x v="38"/>
    <s v="AP000000330100001"/>
    <s v="LMF"/>
    <s v="AMERICANEXPRESS/9.14.20"/>
    <s v="PANERA BREAD #601353PANAMA CITY         FL"/>
    <n v="73.739999999999995"/>
    <m/>
    <n v="-73.739999999999995"/>
  </r>
  <r>
    <x v="3"/>
    <x v="31"/>
    <s v="Travel/Conference/Workshops"/>
    <x v="38"/>
    <s v="AP000000330100001"/>
    <s v="LMF"/>
    <s v="AMERICANEXPRESS/9.14.20"/>
    <s v="GUTHRIE''S 0000      P C BEACH           FL"/>
    <n v="8.83"/>
    <m/>
    <n v="-8.83"/>
  </r>
  <r>
    <x v="3"/>
    <x v="31"/>
    <s v="Travel/Conference/Workshops"/>
    <x v="38"/>
    <s v="AP000000330100001"/>
    <s v="LMF"/>
    <s v="AMERICANEXPRESS/9.14.20"/>
    <s v="MCDONALD''S          PANAMA CITY         FL"/>
    <n v="9.94"/>
    <m/>
    <n v="-9.94"/>
  </r>
  <r>
    <x v="3"/>
    <x v="31"/>
    <s v="Travel/Conference/Workshops"/>
    <x v="38"/>
    <s v="AP000000330100001"/>
    <s v="LMF"/>
    <s v="AMERICANEXPRESS/9.14.20"/>
    <s v="MCDONALD''S          PANAMA CITY         FL"/>
    <n v="30"/>
    <m/>
    <n v="-30"/>
  </r>
  <r>
    <x v="3"/>
    <x v="31"/>
    <s v="Travel/Conference/Workshops"/>
    <x v="38"/>
    <s v="AP000000330100001"/>
    <s v="LMF"/>
    <s v="AMERICANEXPRESS/9.14.20"/>
    <s v="MCDONALD''S          PANAMA CITY         FL"/>
    <n v="50"/>
    <m/>
    <n v="-50"/>
  </r>
  <r>
    <x v="3"/>
    <x v="31"/>
    <s v="Travel/Conference/Workshops"/>
    <x v="38"/>
    <s v="AP000000330100001"/>
    <s v="LMF"/>
    <s v="AMERICANEXPRESS/9.14.20"/>
    <s v="AMI FOOD STORES     PANAMA CITY         FL"/>
    <n v="30"/>
    <m/>
    <n v="-30"/>
  </r>
  <r>
    <x v="3"/>
    <x v="31"/>
    <s v="Travel/Conference/Workshops"/>
    <x v="38"/>
    <s v="AP000000330100001"/>
    <s v="LMF"/>
    <s v="AMERICANEXPRESS/9.14.20"/>
    <s v="HUNGRY HOWIES 0261 0BRANDON             FL"/>
    <n v="22.48"/>
    <m/>
    <n v="-22.48"/>
  </r>
  <r>
    <x v="3"/>
    <x v="31"/>
    <s v="Travel/Conference/Workshops"/>
    <x v="38"/>
    <s v="AP000000330100001"/>
    <s v="LMF"/>
    <s v="AMERICANEXPRESS/9.14.20"/>
    <s v="HUNGRY HOWIES 0261 0BRANDON             FL"/>
    <n v="767.82"/>
    <m/>
    <n v="-767.82"/>
  </r>
  <r>
    <x v="3"/>
    <x v="31"/>
    <s v="Travel/Conference/Workshops"/>
    <x v="38"/>
    <s v="AP000000330100001"/>
    <s v="LMF"/>
    <s v="AMERICANEXPRESS/9.14.20"/>
    <s v="AMI FOOD STORES     PANAMA CITY         FL"/>
    <n v="30"/>
    <m/>
    <n v="-30"/>
  </r>
  <r>
    <x v="3"/>
    <x v="31"/>
    <s v="Travel/Conference/Workshops"/>
    <x v="38"/>
    <s v="AP000000330100001"/>
    <s v="LMF"/>
    <s v="AMERICANEXPRESS/9.14.20"/>
    <s v="CVS PHARMACY        PANAMA CITY         FL"/>
    <n v="67.7"/>
    <m/>
    <n v="-67.7"/>
  </r>
  <r>
    <x v="3"/>
    <x v="31"/>
    <s v="Travel/Conference/Workshops"/>
    <x v="38"/>
    <s v="AP000000330100001"/>
    <s v="LMF"/>
    <s v="AMERICANEXPRESS/9.14.20"/>
    <s v="EXXONMOBIL CAT OUTSI(800) 243-9966      TX"/>
    <n v="5.66"/>
    <m/>
    <n v="-5.66"/>
  </r>
  <r>
    <x v="3"/>
    <x v="31"/>
    <s v="Travel/Conference/Workshops"/>
    <x v="38"/>
    <s v="AP000000330100001"/>
    <s v="LMF"/>
    <s v="AMERICANEXPRESS/9.14.20"/>
    <s v="BM * JIN JIN 88 II  ROSEMONT            IL"/>
    <n v="37.04"/>
    <m/>
    <n v="-37.04"/>
  </r>
  <r>
    <x v="3"/>
    <x v="31"/>
    <s v="Travel/Conference/Workshops"/>
    <x v="38"/>
    <s v="AP000000330100001"/>
    <s v="LMF"/>
    <s v="AMERICANEXPRESS/9.14.20"/>
    <s v="BM * JIN JIN 88 II  ROSEMONT            IL"/>
    <n v="70.55"/>
    <m/>
    <n v="-70.55"/>
  </r>
  <r>
    <x v="3"/>
    <x v="31"/>
    <s v="Travel/Conference/Workshops"/>
    <x v="38"/>
    <s v="AP000000330100001"/>
    <s v="LMF"/>
    <s v="AMERICANEXPRESS/9.14.20"/>
    <s v="KING HOUSE          CALLAWAY            FL"/>
    <n v="39.54"/>
    <m/>
    <n v="-39.54"/>
  </r>
  <r>
    <x v="3"/>
    <x v="31"/>
    <s v="Travel/Conference/Workshops"/>
    <x v="38"/>
    <s v="AP000000330100001"/>
    <s v="LMF"/>
    <s v="AMERICANEXPRESS/9.14.20"/>
    <s v="PANDA EXPRESS 2673 2PANAMA CITY         FL"/>
    <n v="44.35"/>
    <m/>
    <n v="-44.35"/>
  </r>
  <r>
    <x v="3"/>
    <x v="31"/>
    <s v="Travel/Conference/Workshops"/>
    <x v="38"/>
    <s v="AP000000330100001"/>
    <s v="LMF"/>
    <s v="AMERICANEXPRESS/9.14.20"/>
    <s v="PANERA BREAD #601353PANAMA CITY         FL"/>
    <n v="71.28"/>
    <m/>
    <n v="-71.28"/>
  </r>
  <r>
    <x v="3"/>
    <x v="31"/>
    <s v="Travel/Conference/Workshops"/>
    <x v="38"/>
    <s v="AP000000330100001"/>
    <s v="LMF"/>
    <s v="AMERICANEXPRESS/9.14.20"/>
    <s v="OTT* CHQ            CHAUTAUQUA          NY"/>
    <n v="45"/>
    <m/>
    <n v="-45"/>
  </r>
  <r>
    <x v="3"/>
    <x v="31"/>
    <s v="Travel/Conference/Workshops"/>
    <x v="38"/>
    <s v="AP000000330100001"/>
    <s v="LMF"/>
    <s v="AMERICANEXPRESS/9.14.20"/>
    <s v="OTT* CHQ            CHAUTAUQUA          NY"/>
    <n v="45"/>
    <m/>
    <n v="-45"/>
  </r>
  <r>
    <x v="3"/>
    <x v="31"/>
    <s v="Travel/Conference/Workshops"/>
    <x v="38"/>
    <s v="AP000000330100001"/>
    <s v="LMF"/>
    <s v="AMERICANEXPRESS/9.14.20"/>
    <s v="LYFT   *RIDE TUE 2PMSAN FRANCISCO       CA"/>
    <n v="12.99"/>
    <m/>
    <n v="-12.99"/>
  </r>
  <r>
    <x v="3"/>
    <x v="31"/>
    <s v="Travel/Conference/Workshops"/>
    <x v="38"/>
    <s v="AP000000330100001"/>
    <s v="LMF"/>
    <s v="AMERICANEXPRESS/9.14.20"/>
    <s v="LYFT   *RIDE TUE 7AMSAN FRANCISCO       CA"/>
    <n v="2"/>
    <m/>
    <n v="-2"/>
  </r>
  <r>
    <x v="3"/>
    <x v="31"/>
    <s v="Travel/Conference/Workshops"/>
    <x v="38"/>
    <s v="AP000000330100001"/>
    <s v="LMF"/>
    <s v="AMERICANEXPRESS/9.14.20"/>
    <s v="LYFT   *RIDE TUE 7AMSAN FRANCISCO       CA"/>
    <n v="10.91"/>
    <m/>
    <n v="-10.91"/>
  </r>
  <r>
    <x v="3"/>
    <x v="31"/>
    <s v="Travel/Conference/Workshops"/>
    <x v="38"/>
    <s v="AP000000330100001"/>
    <s v="LMF"/>
    <s v="AMERICANEXPRESS/9.14.20"/>
    <s v="LYFT   *RIDE THU 7AMSAN FRANCISCO       CA"/>
    <n v="10.75"/>
    <m/>
    <n v="-10.75"/>
  </r>
  <r>
    <x v="3"/>
    <x v="31"/>
    <s v="Travel/Conference/Workshops"/>
    <x v="38"/>
    <s v="AP000000330100001"/>
    <s v="LMF"/>
    <s v="AMERICANEXPRESS/9.14.20"/>
    <s v="TRIGO SF STYLE DELI PANAMA CITY         FL"/>
    <n v="2.16"/>
    <m/>
    <n v="-2.16"/>
  </r>
  <r>
    <x v="3"/>
    <x v="31"/>
    <s v="Travel/Conference/Workshops"/>
    <x v="38"/>
    <s v="AP000000330100001"/>
    <s v="LMF"/>
    <s v="AMERICANEXPRESS/9.14.20"/>
    <s v="TRIGO SF STYLE DELI PANAMA CITY         FL"/>
    <n v="29.87"/>
    <m/>
    <n v="-29.87"/>
  </r>
  <r>
    <x v="3"/>
    <x v="31"/>
    <s v="Travel/Conference/Workshops"/>
    <x v="38"/>
    <s v="AP000000330100001"/>
    <s v="LMF"/>
    <s v="AMERICANEXPRESS/9.14.20"/>
    <s v="TRIGO SF STYLE DELI PANAMA CITY         FL"/>
    <n v="53.37"/>
    <m/>
    <n v="-53.37"/>
  </r>
  <r>
    <x v="3"/>
    <x v="31"/>
    <s v="Travel/Conference/Workshops"/>
    <x v="38"/>
    <s v="AP000000330100001"/>
    <s v="LMF"/>
    <s v="AMERICANEXPRESS/9.14.20"/>
    <s v="LYFT   *RIDE FRI 2PMSAN FRANCISCO       CA"/>
    <n v="2"/>
    <m/>
    <n v="-2"/>
  </r>
  <r>
    <x v="3"/>
    <x v="31"/>
    <s v="Travel/Conference/Workshops"/>
    <x v="38"/>
    <s v="AP000000330100001"/>
    <s v="LMF"/>
    <s v="AMERICANEXPRESS/9.14.20"/>
    <s v="LYFT   *RIDE FRI 2PMSAN FRANCISCO       CA"/>
    <n v="11.18"/>
    <m/>
    <n v="-11.18"/>
  </r>
  <r>
    <x v="3"/>
    <x v="31"/>
    <s v="Travel/Conference/Workshops"/>
    <x v="38"/>
    <s v="AP000000330100001"/>
    <s v="LMF"/>
    <s v="AMERICANEXPRESS/9.14.20"/>
    <s v="LYFT   *RIDE FRI 7AMSAN FRANCISCO       CA"/>
    <n v="2"/>
    <m/>
    <n v="-2"/>
  </r>
  <r>
    <x v="3"/>
    <x v="31"/>
    <s v="Travel/Conference/Workshops"/>
    <x v="38"/>
    <s v="AP000000330100001"/>
    <s v="LMF"/>
    <s v="AMERICANEXPRESS/9.14.20"/>
    <s v="LYFT   *RIDE FRI 7AMSAN FRANCISCO       CA"/>
    <n v="12.98"/>
    <m/>
    <n v="-12.98"/>
  </r>
  <r>
    <x v="3"/>
    <x v="31"/>
    <s v="Travel/Conference/Workshops"/>
    <x v="38"/>
    <s v="AP000000330100001"/>
    <s v="LMF"/>
    <s v="AMERICANEXPRESS/9.14.20"/>
    <s v="LYFT   *RIDE THU 7AMSAN FRANCISCO       CA"/>
    <n v="2"/>
    <m/>
    <n v="-2"/>
  </r>
  <r>
    <x v="3"/>
    <x v="31"/>
    <s v="Travel/Conference/Workshops"/>
    <x v="38"/>
    <s v="AP000000330100001"/>
    <s v="LMF"/>
    <s v="AMERICANEXPRESS/9.14.20"/>
    <s v="MURPHY USA          LYNN HAVEN          FL"/>
    <n v="51.03"/>
    <m/>
    <n v="-51.03"/>
  </r>
  <r>
    <x v="3"/>
    <x v="31"/>
    <s v="Travel/Conference/Workshops"/>
    <x v="38"/>
    <s v="AP000000330100001"/>
    <s v="LMF"/>
    <s v="AMERICANEXPRESS/9.14.20"/>
    <s v="PEPPERS MEXICAN GRILPANAMA CITY         FL"/>
    <n v="46.13"/>
    <m/>
    <n v="-46.13"/>
  </r>
  <r>
    <x v="3"/>
    <x v="31"/>
    <s v="Travel/Conference/Workshops"/>
    <x v="38"/>
    <s v="AP000000330100001"/>
    <s v="LMF"/>
    <s v="AMERICANEXPRESS/9.14.20"/>
    <s v="TACO BELL           LYNN HAVEN          FL"/>
    <n v="52.15"/>
    <m/>
    <n v="-52.15"/>
  </r>
  <r>
    <x v="3"/>
    <x v="31"/>
    <s v="Travel/Conference/Workshops"/>
    <x v="38"/>
    <s v="AP000000330100001"/>
    <s v="LMF"/>
    <s v="AMERICANEXPRESS/9.14.20"/>
    <s v="TACO BELL           PANAMA CITY         FL"/>
    <n v="41.25"/>
    <m/>
    <n v="-41.25"/>
  </r>
  <r>
    <x v="3"/>
    <x v="31"/>
    <s v="Travel/Conference/Workshops"/>
    <x v="38"/>
    <s v="AP000000330100001"/>
    <s v="LMF"/>
    <s v="AMERICANEXPRESS/9.14.20"/>
    <s v="LYFT   *RIDE MON 7AMSAN FRANCISCO       CA"/>
    <n v="10.99"/>
    <m/>
    <n v="-10.99"/>
  </r>
  <r>
    <x v="3"/>
    <x v="31"/>
    <s v="Travel/Conference/Workshops"/>
    <x v="38"/>
    <s v="AP000000330100001"/>
    <s v="LMF"/>
    <s v="AMERICANEXPRESS/9.14.20"/>
    <s v="M GAGNON''S          PANAMA CITY         FL"/>
    <n v="2689.76"/>
    <m/>
    <n v="-2689.76"/>
  </r>
  <r>
    <x v="3"/>
    <x v="31"/>
    <s v="Travel/Conference/Workshops"/>
    <x v="38"/>
    <s v="AP000000330100001"/>
    <s v="LMF"/>
    <s v="AMERICANEXPRESS/9.14.20"/>
    <s v="MCDONALD''S          PANAMA CITY         FL"/>
    <n v="12.5"/>
    <m/>
    <n v="-12.5"/>
  </r>
  <r>
    <x v="3"/>
    <x v="31"/>
    <s v="Travel/Conference/Workshops"/>
    <x v="38"/>
    <s v="AP000000330100001"/>
    <s v="LMF"/>
    <s v="AMERICANEXPRESS/9.14.20"/>
    <s v="MURPHY7727ATWALMART CALLAWAY            FL"/>
    <n v="34"/>
    <m/>
    <n v="-34"/>
  </r>
  <r>
    <x v="3"/>
    <x v="31"/>
    <s v="Travel/Conference/Workshops"/>
    <x v="38"/>
    <s v="AP000000330100001"/>
    <s v="LMF"/>
    <s v="AMERICANEXPRESS/9.14.20"/>
    <s v="LOS ANTOJITOS MEXICAPANAMA CITY         FL"/>
    <n v="1050"/>
    <m/>
    <n v="-1050"/>
  </r>
  <r>
    <x v="3"/>
    <x v="31"/>
    <s v="Travel/Conference/Workshops"/>
    <x v="38"/>
    <s v="AP000000330100001"/>
    <s v="LMF"/>
    <s v="AMERICANEXPRESS/9.14.20"/>
    <s v="LYFT   *INCREASE TIPSAN FRANCISCO       CA"/>
    <n v="3"/>
    <m/>
    <n v="-3"/>
  </r>
  <r>
    <x v="3"/>
    <x v="31"/>
    <s v="Travel/Conference/Workshops"/>
    <x v="38"/>
    <s v="AP000000330100001"/>
    <s v="LMF"/>
    <s v="AMERICANEXPRESS/9.14.20"/>
    <s v="LYFT   *RIDE MON 7AMSAN FRANCISCO       CA"/>
    <n v="3"/>
    <m/>
    <n v="-3"/>
  </r>
  <r>
    <x v="3"/>
    <x v="31"/>
    <s v="Travel/Conference/Workshops"/>
    <x v="38"/>
    <s v="AP000000330100001"/>
    <s v="LMF"/>
    <s v="AMERICANEXPRESS/9.14.20"/>
    <s v="LYFT   *RIDE TUE 7AMSAN FRANCISCO       CA"/>
    <n v="10.91"/>
    <m/>
    <n v="-10.91"/>
  </r>
  <r>
    <x v="3"/>
    <x v="31"/>
    <s v="Travel/Conference/Workshops"/>
    <x v="38"/>
    <s v="AP000000330100001"/>
    <s v="LMF"/>
    <s v="AMERICANEXPRESS/9.14.20"/>
    <s v="LYFT   *RIDE WED 7AMSAN FRANCISCO       CA"/>
    <n v="3"/>
    <m/>
    <n v="-3"/>
  </r>
  <r>
    <x v="3"/>
    <x v="31"/>
    <s v="Travel/Conference/Workshops"/>
    <x v="38"/>
    <s v="AP000000330100001"/>
    <s v="LMF"/>
    <s v="AMERICANEXPRESS/9.14.20"/>
    <s v="LYFT   *RIDE WED 7AMSAN FRANCISCO       CA"/>
    <n v="10.99"/>
    <m/>
    <n v="-10.99"/>
  </r>
  <r>
    <x v="3"/>
    <x v="31"/>
    <s v="Travel/Conference/Workshops"/>
    <x v="38"/>
    <s v="AP000000330100001"/>
    <s v="LMF"/>
    <s v="AMERICANEXPRESS/9.14.20"/>
    <s v="M GAGNON''S          PANAMA CITY         FL"/>
    <n v="71.510000000000005"/>
    <m/>
    <n v="-71.510000000000005"/>
  </r>
  <r>
    <x v="3"/>
    <x v="31"/>
    <s v="Travel/Conference/Workshops"/>
    <x v="38"/>
    <s v="AP000000330100001"/>
    <s v="LMF"/>
    <s v="AMERICANEXPRESS/9.14.20"/>
    <s v="CVS PHARMACY        PANAMA CITY         FL"/>
    <n v="47.99"/>
    <m/>
    <n v="-47.99"/>
  </r>
  <r>
    <x v="3"/>
    <x v="31"/>
    <s v="Travel/Conference/Workshops"/>
    <x v="38"/>
    <s v="AP000000330100001"/>
    <s v="LMF"/>
    <s v="AMERICANEXPRESS/9.14.20"/>
    <s v="EXXONMOBIL CAT OUTSI(800) 243-9966      TX"/>
    <n v="38.64"/>
    <m/>
    <n v="-38.64"/>
  </r>
  <r>
    <x v="3"/>
    <x v="31"/>
    <s v="Travel/Conference/Workshops"/>
    <x v="38"/>
    <s v="AP000000330100001"/>
    <s v="LMF"/>
    <s v="AMERICANEXPRESS/9.14.20"/>
    <s v="LOS ANTOJITOS MEXICAPANAMA CITY         FL"/>
    <n v="1150"/>
    <m/>
    <n v="-1150"/>
  </r>
  <r>
    <x v="3"/>
    <x v="31"/>
    <s v="Travel/Conference/Workshops"/>
    <x v="38"/>
    <s v="AP000000330100001"/>
    <s v="LMF"/>
    <s v="AMERICANEXPRESS/9.14.20"/>
    <s v="LYFT   *RIDE THU 7AMSAN FRANCISCO       CA"/>
    <n v="11.12"/>
    <m/>
    <n v="-11.12"/>
  </r>
  <r>
    <x v="3"/>
    <x v="31"/>
    <s v="Travel/Conference/Workshops"/>
    <x v="38"/>
    <s v="AP000000330100001"/>
    <s v="LMF"/>
    <s v="AMERICANEXPRESS/9.14.20"/>
    <s v="M GAGNON''S          PANAMA CITY         FL"/>
    <n v="17.25"/>
    <m/>
    <n v="-17.25"/>
  </r>
  <r>
    <x v="3"/>
    <x v="31"/>
    <s v="Travel/Conference/Workshops"/>
    <x v="38"/>
    <s v="AP000000330100001"/>
    <s v="LMF"/>
    <s v="AMERICANEXPRESS/9.14.20"/>
    <s v="LYFT   *RIDE FRI 2PMSAN FRANCISCO       CA"/>
    <n v="0.01"/>
    <m/>
    <n v="-0.01"/>
  </r>
  <r>
    <x v="3"/>
    <x v="31"/>
    <s v="Travel/Conference/Workshops"/>
    <x v="38"/>
    <s v="AP000000330100001"/>
    <s v="LMF"/>
    <s v="AMERICANEXPRESS/9.14.20"/>
    <s v="LYFT   *RIDE FRI 2PMSAN FRANCISCO       CA"/>
    <n v="10.98"/>
    <m/>
    <n v="-10.98"/>
  </r>
  <r>
    <x v="3"/>
    <x v="31"/>
    <s v="Travel/Conference/Workshops"/>
    <x v="38"/>
    <s v="AP000000330100001"/>
    <s v="LMF"/>
    <s v="AMERICANEXPRESS/9.14.20"/>
    <s v="LYFT   *RIDE FRI 7AMSAN FRANCISCO       CA"/>
    <n v="11.23"/>
    <m/>
    <n v="-11.23"/>
  </r>
  <r>
    <x v="3"/>
    <x v="31"/>
    <s v="Travel/Conference/Workshops"/>
    <x v="38"/>
    <s v="AP000000330100001"/>
    <s v="LMF"/>
    <s v="AMERICANEXPRESS/9.14.20"/>
    <s v="LYFT   *RIDE THU 7AMSAN FRANCISCO       CA"/>
    <n v="2"/>
    <m/>
    <n v="-2"/>
  </r>
  <r>
    <x v="3"/>
    <x v="31"/>
    <s v="Travel/Conference/Workshops"/>
    <x v="38"/>
    <s v="AP000000330100001"/>
    <s v="LMF"/>
    <s v="AMERICANEXPRESS/9.14.20"/>
    <s v="TOKYO PANAMA CITY INPANAMA CITY         FL"/>
    <n v="56.75"/>
    <m/>
    <n v="-56.75"/>
  </r>
  <r>
    <x v="3"/>
    <x v="31"/>
    <s v="Travel/Conference/Workshops"/>
    <x v="38"/>
    <s v="AP000000330100001"/>
    <s v="LMF"/>
    <s v="AMERICANEXPRESS/9.14.20"/>
    <s v="TOKYO PANAMA CITY INPANAMA CITY         FL"/>
    <n v="111.79"/>
    <m/>
    <n v="-111.79"/>
  </r>
  <r>
    <x v="3"/>
    <x v="31"/>
    <s v="Travel/Conference/Workshops"/>
    <x v="38"/>
    <s v="AP000000330100001"/>
    <s v="LMF"/>
    <s v="AMERICANEXPRESS/9.14.20"/>
    <s v="EXXONMOBIL CAT OUTSI(800) 243-9966      TX"/>
    <n v="20"/>
    <m/>
    <n v="-20"/>
  </r>
  <r>
    <x v="3"/>
    <x v="31"/>
    <s v="Travel/Conference/Workshops"/>
    <x v="38"/>
    <s v="AP000000330100001"/>
    <s v="LMF"/>
    <s v="AMERICANEXPRESS/9.14.20"/>
    <s v="FIN''S JAPANESE SUSHIPANAMA CITY         FL"/>
    <n v="57.67"/>
    <m/>
    <n v="-57.67"/>
  </r>
  <r>
    <x v="3"/>
    <x v="31"/>
    <s v="Travel/Conference/Workshops"/>
    <x v="38"/>
    <s v="AP000000330100001"/>
    <s v="LMF"/>
    <s v="AMERICANEXPRESS/9.14.20"/>
    <s v="FIN''S JAPANESE SUSHIPANAMA CITY         FL"/>
    <n v="68.97"/>
    <m/>
    <n v="-68.97"/>
  </r>
  <r>
    <x v="3"/>
    <x v="31"/>
    <s v="Travel/Conference/Workshops"/>
    <x v="38"/>
    <s v="AP000000330100001"/>
    <s v="LMF"/>
    <s v="AMERICANEXPRESS/9.14.20"/>
    <s v="DOMINO''S 5165 000005CALLAWAY            FL"/>
    <n v="38.21"/>
    <m/>
    <n v="-38.21"/>
  </r>
  <r>
    <x v="3"/>
    <x v="31"/>
    <s v="Travel/Conference/Workshops"/>
    <x v="38"/>
    <s v="AP000000330100001"/>
    <s v="LMF"/>
    <s v="AMERICANEXPRESS/9.14.20"/>
    <s v="LYFT   *RIDE TUE 2PMSAN FRANCISCO       CA"/>
    <n v="2"/>
    <m/>
    <n v="-2"/>
  </r>
  <r>
    <x v="3"/>
    <x v="31"/>
    <s v="Travel/Conference/Workshops"/>
    <x v="38"/>
    <s v="AP000000330100001"/>
    <s v="LMF"/>
    <s v="AMERICANEXPRESS/9.14.20"/>
    <s v="LYFT   *RIDE WED 2PMSAN FRANCISCO       CA"/>
    <n v="2"/>
    <m/>
    <n v="-2"/>
  </r>
  <r>
    <x v="3"/>
    <x v="31"/>
    <s v="Travel/Conference/Workshops"/>
    <x v="38"/>
    <s v="AP000000330100001"/>
    <s v="LMF"/>
    <s v="AMERICANEXPRESS/9.14.20"/>
    <s v="LYFT   *RIDE WED 2PMSAN FRANCISCO       CA"/>
    <n v="11.22"/>
    <m/>
    <n v="-11.22"/>
  </r>
  <r>
    <x v="3"/>
    <x v="31"/>
    <s v="Travel/Conference/Workshops"/>
    <x v="38"/>
    <s v="AP000000330100001"/>
    <s v="LMF"/>
    <s v="AMERICANEXPRESS/9.14.20"/>
    <s v="LYFT   *RIDE WED 7AMSAN FRANCISCO       CA"/>
    <n v="2"/>
    <m/>
    <n v="-2"/>
  </r>
  <r>
    <x v="3"/>
    <x v="31"/>
    <s v="Travel/Conference/Workshops"/>
    <x v="38"/>
    <s v="AP000000330100001"/>
    <s v="LMF"/>
    <s v="AMERICANEXPRESS/9.14.20"/>
    <s v="LYFT   *RIDE WED 7AMSAN FRANCISCO       CA"/>
    <n v="10.81"/>
    <m/>
    <n v="-10.81"/>
  </r>
  <r>
    <x v="3"/>
    <x v="31"/>
    <s v="Travel/Conference/Workshops"/>
    <x v="38"/>
    <s v="AP000000330100001"/>
    <s v="LMF"/>
    <s v="AMERICANEXPRESS/9.14.20"/>
    <s v="MCDONALD''S          PANAMA CITY         FL"/>
    <n v="7.08"/>
    <m/>
    <n v="-7.08"/>
  </r>
  <r>
    <x v="3"/>
    <x v="31"/>
    <s v="Travel/Conference/Workshops"/>
    <x v="38"/>
    <s v="AP000000330100001"/>
    <s v="LMF"/>
    <s v="AMERICANEXPRESS/9.14.20"/>
    <s v="SONIC DRIVE IN #1155LYNN HAYEN          FL"/>
    <n v="2.88"/>
    <m/>
    <n v="-2.88"/>
  </r>
  <r>
    <x v="3"/>
    <x v="31"/>
    <s v="Travel/Conference/Workshops"/>
    <x v="38"/>
    <s v="AP000000330100001"/>
    <s v="LMF"/>
    <s v="AMERICANEXPRESS/9.14.20"/>
    <s v="SONIC DRIVE IN #1155LYNN HAYEN          FL"/>
    <n v="13.44"/>
    <m/>
    <n v="-13.44"/>
  </r>
  <r>
    <x v="3"/>
    <x v="31"/>
    <s v="Travel/Conference/Workshops"/>
    <x v="50"/>
    <s v="AP000000332300001"/>
    <s v="LMF"/>
    <s v="AMERICANEXPRESS/10.15.20"/>
    <s v="AMI FOOD STORES     PANAMA CITY         FL"/>
    <n v="30.01"/>
    <m/>
    <n v="-30.01"/>
  </r>
  <r>
    <x v="3"/>
    <x v="31"/>
    <s v="Travel/Conference/Workshops"/>
    <x v="50"/>
    <s v="AP000000332300001"/>
    <s v="LMF"/>
    <s v="AMERICANEXPRESS/10.15.20"/>
    <s v="CAHALL''S DELI 0913  PANAMA CITY         FL"/>
    <n v="135.91"/>
    <m/>
    <n v="-135.91"/>
  </r>
  <r>
    <x v="3"/>
    <x v="31"/>
    <s v="Travel/Conference/Workshops"/>
    <x v="50"/>
    <s v="AP000000332300001"/>
    <s v="LMF"/>
    <s v="AMERICANEXPRESS/10.15.20"/>
    <s v="LYFT   *RIDE MON 7AMSAN FRANCISCO       CA"/>
    <n v="10.99"/>
    <m/>
    <n v="-10.99"/>
  </r>
  <r>
    <x v="3"/>
    <x v="31"/>
    <s v="Travel/Conference/Workshops"/>
    <x v="50"/>
    <s v="AP000000332300001"/>
    <s v="LMF"/>
    <s v="AMERICANEXPRESS/10.15.20"/>
    <s v="PAYPAL *30ATENTSEVE 4029357733          FL"/>
    <n v="2890"/>
    <m/>
    <n v="-2890"/>
  </r>
  <r>
    <x v="3"/>
    <x v="31"/>
    <s v="Travel/Conference/Workshops"/>
    <x v="50"/>
    <s v="AP000000332300001"/>
    <s v="LMF"/>
    <s v="AMERICANEXPRESS/10.15.20"/>
    <s v="LOS ANTOJITOS MEXICAPANAMA CITY         FL"/>
    <n v="37.51"/>
    <m/>
    <n v="-37.51"/>
  </r>
  <r>
    <x v="3"/>
    <x v="31"/>
    <s v="Travel/Conference/Workshops"/>
    <x v="50"/>
    <s v="AP000000332300001"/>
    <s v="LMF"/>
    <s v="AMERICANEXPRESS/10.15.20"/>
    <s v="LYFT   *RIDE MON 7AMSAN FRANCISCO       CA"/>
    <n v="12.83"/>
    <m/>
    <n v="-12.83"/>
  </r>
  <r>
    <x v="3"/>
    <x v="31"/>
    <s v="Travel/Conference/Workshops"/>
    <x v="50"/>
    <s v="AP000000332300001"/>
    <s v="LMF"/>
    <s v="AMERICANEXPRESS/10.15.20"/>
    <s v="MARATHON PETRO193425PANAMA CITY         FL"/>
    <n v="37.01"/>
    <m/>
    <n v="-37.01"/>
  </r>
  <r>
    <x v="3"/>
    <x v="31"/>
    <s v="Travel/Conference/Workshops"/>
    <x v="50"/>
    <s v="AP000000332300001"/>
    <s v="LMF"/>
    <s v="AMERICANEXPRESS/10.15.20"/>
    <s v="CEC 0142            ARLINGTON           VA"/>
    <n v="259"/>
    <m/>
    <n v="-259"/>
  </r>
  <r>
    <x v="3"/>
    <x v="31"/>
    <s v="Travel/Conference/Workshops"/>
    <x v="50"/>
    <s v="AP000000332300001"/>
    <s v="LMF"/>
    <s v="AMERICANEXPRESS/10.15.20"/>
    <s v="LYFT   *RIDE TUE 7AMSAN FRANCISCO       CA"/>
    <n v="10.7"/>
    <m/>
    <n v="-10.7"/>
  </r>
  <r>
    <x v="3"/>
    <x v="31"/>
    <s v="Travel/Conference/Workshops"/>
    <x v="50"/>
    <s v="AP000000332300001"/>
    <s v="LMF"/>
    <s v="AMERICANEXPRESS/10.15.20"/>
    <s v="EXXONMOBIL CAT OUTSI(800) 243-9966      TX"/>
    <n v="20"/>
    <m/>
    <n v="-20"/>
  </r>
  <r>
    <x v="3"/>
    <x v="31"/>
    <s v="Travel/Conference/Workshops"/>
    <x v="50"/>
    <s v="AP000000332300001"/>
    <s v="LMF"/>
    <s v="AMERICANEXPRESS/10.15.20"/>
    <s v="CEC 0142            ARLINGTON           VA"/>
    <n v="95"/>
    <m/>
    <n v="-95"/>
  </r>
  <r>
    <x v="3"/>
    <x v="31"/>
    <s v="Travel/Conference/Workshops"/>
    <x v="50"/>
    <s v="AP000000332300001"/>
    <s v="LMF"/>
    <s v="AMERICANEXPRESS/10.15.20"/>
    <s v="LYFT   *RIDE WED 7AMSAN FRANCISCO       CA"/>
    <n v="10.81"/>
    <m/>
    <n v="-10.81"/>
  </r>
  <r>
    <x v="3"/>
    <x v="31"/>
    <s v="Travel/Conference/Workshops"/>
    <x v="50"/>
    <s v="AP000000332300001"/>
    <s v="LMF"/>
    <s v="AMERICANEXPRESS/10.15.20"/>
    <s v="SONIC DRIVE IN #1155LYNN HAYEN          FL"/>
    <n v="14.08"/>
    <m/>
    <n v="-14.08"/>
  </r>
  <r>
    <x v="3"/>
    <x v="31"/>
    <s v="Travel/Conference/Workshops"/>
    <x v="50"/>
    <s v="AP000000332300001"/>
    <s v="LMF"/>
    <s v="AMERICANEXPRESS/10.15.20"/>
    <s v="LYFT   *RIDE THU 7AMSAN FRANCISCO       CA"/>
    <n v="11.76"/>
    <m/>
    <n v="-11.76"/>
  </r>
  <r>
    <x v="3"/>
    <x v="31"/>
    <s v="Travel/Conference/Workshops"/>
    <x v="50"/>
    <s v="AP000000332300001"/>
    <s v="LMF"/>
    <s v="AMERICANEXPRESS/10.15.20"/>
    <s v="LYFT   *RIDE WED 7AMSAN FRANCISCO       CA"/>
    <n v="2"/>
    <m/>
    <n v="-2"/>
  </r>
  <r>
    <x v="3"/>
    <x v="31"/>
    <s v="Travel/Conference/Workshops"/>
    <x v="50"/>
    <s v="AP000000332300001"/>
    <s v="LMF"/>
    <s v="AMERICANEXPRESS/10.15.20"/>
    <s v="MCDONALD''S          PANAMA CITY         FL"/>
    <n v="21.62"/>
    <m/>
    <n v="-21.62"/>
  </r>
  <r>
    <x v="3"/>
    <x v="31"/>
    <s v="Travel/Conference/Workshops"/>
    <x v="50"/>
    <s v="AP000000332300001"/>
    <s v="LMF"/>
    <s v="AMERICANEXPRESS/10.15.20"/>
    <s v="OLIVE GARDEN        PANAMA CITY         FL"/>
    <n v="36.590000000000003"/>
    <m/>
    <n v="-36.590000000000003"/>
  </r>
  <r>
    <x v="3"/>
    <x v="31"/>
    <s v="Travel/Conference/Workshops"/>
    <x v="50"/>
    <s v="AP000000332300001"/>
    <s v="LMF"/>
    <s v="AMERICANEXPRESS/10.15.20"/>
    <s v="LYFT   *RIDE FRI 7AMSAN FRANCISCO       CA"/>
    <n v="10.93"/>
    <m/>
    <n v="-10.93"/>
  </r>
  <r>
    <x v="3"/>
    <x v="31"/>
    <s v="Travel/Conference/Workshops"/>
    <x v="50"/>
    <s v="AP000000332300001"/>
    <s v="LMF"/>
    <s v="AMERICANEXPRESS/10.15.20"/>
    <s v="MARATHON PETRO173138PANAMA CITY         FL"/>
    <n v="30.22"/>
    <m/>
    <n v="-30.22"/>
  </r>
  <r>
    <x v="3"/>
    <x v="31"/>
    <s v="Travel/Conference/Workshops"/>
    <x v="50"/>
    <s v="AP000000332300001"/>
    <s v="LMF"/>
    <s v="AMERICANEXPRESS/10.15.20"/>
    <s v="MCDONALD''S          PANAMA CITY         FL"/>
    <n v="45"/>
    <m/>
    <n v="-45"/>
  </r>
  <r>
    <x v="3"/>
    <x v="31"/>
    <s v="Travel/Conference/Workshops"/>
    <x v="50"/>
    <s v="AP000000332300001"/>
    <s v="LMF"/>
    <s v="AMERICANEXPRESS/10.15.20"/>
    <s v="MCDONALD''S          PANAMA CITY         FL"/>
    <n v="45"/>
    <m/>
    <n v="-45"/>
  </r>
  <r>
    <x v="3"/>
    <x v="31"/>
    <s v="Travel/Conference/Workshops"/>
    <x v="50"/>
    <s v="AP000000332300001"/>
    <s v="LMF"/>
    <s v="AMERICANEXPRESS/10.15.20"/>
    <s v="AMI FOOD STORES     PANAMA CITY         FL"/>
    <n v="24"/>
    <m/>
    <n v="-24"/>
  </r>
  <r>
    <x v="3"/>
    <x v="31"/>
    <s v="Travel/Conference/Workshops"/>
    <x v="50"/>
    <s v="AP000000332300001"/>
    <s v="LMF"/>
    <s v="AMERICANEXPRESS/10.15.20"/>
    <s v="LYFT   *RIDE MON 7AMSAN FRANCISCO       CA"/>
    <n v="10.18"/>
    <m/>
    <n v="-10.18"/>
  </r>
  <r>
    <x v="3"/>
    <x v="31"/>
    <s v="Travel/Conference/Workshops"/>
    <x v="50"/>
    <s v="AP000000332300001"/>
    <s v="LMF"/>
    <s v="AMERICANEXPRESS/10.15.20"/>
    <s v="LYFT   *RIDE TUE 7AMSAN FRANCISCO       CA"/>
    <n v="11.99"/>
    <m/>
    <n v="-11.99"/>
  </r>
  <r>
    <x v="3"/>
    <x v="31"/>
    <s v="Travel/Conference/Workshops"/>
    <x v="50"/>
    <s v="AP000000332300001"/>
    <s v="LMF"/>
    <s v="AMERICANEXPRESS/10.15.20"/>
    <s v="SONIC DRIVE IN #1155LYNN HAYEN          FL"/>
    <n v="20.49"/>
    <m/>
    <n v="-20.49"/>
  </r>
  <r>
    <x v="3"/>
    <x v="31"/>
    <s v="Travel/Conference/Workshops"/>
    <x v="50"/>
    <s v="AP000000332300001"/>
    <s v="LMF"/>
    <s v="AMERICANEXPRESS/10.15.20"/>
    <s v="CHEVRON 0305570/CHEVPANAMA CITY         FL"/>
    <n v="30"/>
    <m/>
    <n v="-30"/>
  </r>
  <r>
    <x v="3"/>
    <x v="31"/>
    <s v="Travel/Conference/Workshops"/>
    <x v="50"/>
    <s v="AP000000332300001"/>
    <s v="LMF"/>
    <s v="AMERICANEXPRESS/10.15.20"/>
    <s v="CHEVRON 0308113/CHEVLYNN HAVEN          FL"/>
    <n v="21.88"/>
    <m/>
    <n v="-21.88"/>
  </r>
  <r>
    <x v="3"/>
    <x v="31"/>
    <s v="Travel/Conference/Workshops"/>
    <x v="50"/>
    <s v="AP000000332300001"/>
    <s v="LMF"/>
    <s v="AMERICANEXPRESS/10.15.20"/>
    <s v="HUNGRY HOWIES 0261 0BRANDON             FL"/>
    <n v="123.98"/>
    <m/>
    <n v="-123.98"/>
  </r>
  <r>
    <x v="3"/>
    <x v="31"/>
    <s v="Travel/Conference/Workshops"/>
    <x v="50"/>
    <s v="AP000000332300001"/>
    <s v="LMF"/>
    <s v="AMERICANEXPRESS/10.15.20"/>
    <s v="LYFT   *RIDE THU 7AMSAN FRANCISCO       CA"/>
    <n v="10.119999999999999"/>
    <m/>
    <n v="-10.119999999999999"/>
  </r>
  <r>
    <x v="3"/>
    <x v="31"/>
    <s v="Travel/Conference/Workshops"/>
    <x v="50"/>
    <s v="AP000000332300001"/>
    <s v="LMF"/>
    <s v="AMERICANEXPRESS/10.15.20"/>
    <s v="MCDONALD''S          PANAMA CITY         FL"/>
    <n v="5.89"/>
    <m/>
    <n v="-5.89"/>
  </r>
  <r>
    <x v="3"/>
    <x v="31"/>
    <s v="Travel/Conference/Workshops"/>
    <x v="50"/>
    <s v="AP000000332300001"/>
    <s v="LMF"/>
    <s v="AMERICANEXPRESS/10.15.20"/>
    <s v="DAN D DONUTS        PANAMA CITY         FL"/>
    <n v="114"/>
    <m/>
    <n v="-114"/>
  </r>
  <r>
    <x v="3"/>
    <x v="31"/>
    <s v="Travel/Conference/Workshops"/>
    <x v="50"/>
    <s v="AP000000332300001"/>
    <s v="LMF"/>
    <s v="AMERICANEXPRESS/10.15.20"/>
    <s v="HUNGRY HOWIE''S #0246PANAMA CITY         FL"/>
    <n v="141.34"/>
    <m/>
    <n v="-141.34"/>
  </r>
  <r>
    <x v="3"/>
    <x v="31"/>
    <s v="Travel/Conference/Workshops"/>
    <x v="50"/>
    <s v="AP000000332300001"/>
    <s v="LMF"/>
    <s v="AMERICANEXPRESS/10.15.20"/>
    <s v="LYFT   *RIDE TUE 7AMSAN FRANCISCO       CA"/>
    <n v="2"/>
    <m/>
    <n v="-2"/>
  </r>
  <r>
    <x v="3"/>
    <x v="31"/>
    <s v="Travel/Conference/Workshops"/>
    <x v="50"/>
    <s v="AP000000332300001"/>
    <s v="LMF"/>
    <s v="AMERICANEXPRESS/10.15.20"/>
    <s v="LYFT   *RIDE WED 6AMSAN FRANCISCO       CA"/>
    <n v="9.9700000000000006"/>
    <m/>
    <n v="-9.9700000000000006"/>
  </r>
  <r>
    <x v="3"/>
    <x v="31"/>
    <s v="Travel/Conference/Workshops"/>
    <x v="50"/>
    <s v="AP000000332300001"/>
    <s v="LMF"/>
    <s v="AMERICANEXPRESS/10.15.20"/>
    <s v="TACO BELL           LYNN HAVEN          FL"/>
    <n v="7.69"/>
    <m/>
    <n v="-7.69"/>
  </r>
  <r>
    <x v="3"/>
    <x v="31"/>
    <s v="Travel/Conference/Workshops"/>
    <x v="50"/>
    <s v="AP000000332300001"/>
    <s v="LMF"/>
    <s v="AMERICANEXPRESS/10.15.20"/>
    <s v="LYFT   *RIDE THU 7AMSAN FRANCISCO       CA"/>
    <n v="10.26"/>
    <m/>
    <n v="-10.26"/>
  </r>
  <r>
    <x v="3"/>
    <x v="31"/>
    <s v="Travel/Conference/Workshops"/>
    <x v="50"/>
    <s v="AP000000332300001"/>
    <s v="LMF"/>
    <s v="AMERICANEXPRESS/10.15.20"/>
    <s v="LYFT   *RIDE WED 6AMSAN FRANCISCO       CA"/>
    <n v="2"/>
    <m/>
    <n v="-2"/>
  </r>
  <r>
    <x v="3"/>
    <x v="31"/>
    <s v="Travel/Conference/Workshops"/>
    <x v="50"/>
    <s v="AP000000332300001"/>
    <s v="LMF"/>
    <s v="AMERICANEXPRESS/10.15.20"/>
    <s v="TRIGO SF STYLE DELI PANAMA CITY         FL"/>
    <n v="13.66"/>
    <m/>
    <n v="-13.66"/>
  </r>
  <r>
    <x v="3"/>
    <x v="31"/>
    <s v="Travel/Conference/Workshops"/>
    <x v="50"/>
    <s v="AP000000332300001"/>
    <s v="LMF"/>
    <s v="AMERICANEXPRESS/10.15.20"/>
    <s v="LYFT   *RIDE MON 7AMSAN FRANCISCO       CA"/>
    <n v="14.2"/>
    <m/>
    <n v="-14.2"/>
  </r>
  <r>
    <x v="3"/>
    <x v="31"/>
    <s v="Travel/Conference/Workshops"/>
    <x v="50"/>
    <s v="AP000000332300001"/>
    <s v="LMF"/>
    <s v="AMERICANEXPRESS/10.15.20"/>
    <s v="LYFT   *RIDE MON 7AMSAN FRANCISCO       CA"/>
    <n v="2"/>
    <m/>
    <n v="-2"/>
  </r>
  <r>
    <x v="3"/>
    <x v="31"/>
    <s v="Travel/Conference/Workshops"/>
    <x v="50"/>
    <s v="AP000000332300001"/>
    <s v="LMF"/>
    <s v="AMERICANEXPRESS/10.15.20"/>
    <s v="LYFT   *RIDE TUE 7AMSAN FRANCISCO       CA"/>
    <n v="9.99"/>
    <m/>
    <n v="-9.99"/>
  </r>
  <r>
    <x v="3"/>
    <x v="31"/>
    <s v="Travel/Conference/Workshops"/>
    <x v="50"/>
    <s v="AP000000332300001"/>
    <s v="LMF"/>
    <s v="AMERICANEXPRESS/10.15.20"/>
    <s v="MURPHY7727ATWALMART CALLAWAY            FL"/>
    <n v="24.09"/>
    <m/>
    <n v="-24.09"/>
  </r>
  <r>
    <x v="3"/>
    <x v="31"/>
    <s v="Travel/Conference/Workshops"/>
    <x v="50"/>
    <s v="AP000000332300001"/>
    <s v="LMF"/>
    <s v="AMERICANEXPRESS/10.15.20"/>
    <s v="CRACKER BARREL #749 PANAMA CITY         FL"/>
    <n v="53.85"/>
    <m/>
    <n v="-53.85"/>
  </r>
  <r>
    <x v="3"/>
    <x v="31"/>
    <s v="Travel/Conference/Workshops"/>
    <x v="50"/>
    <s v="AP000000332300001"/>
    <s v="LMF"/>
    <s v="AMERICANEXPRESS/10.15.20"/>
    <s v="LYFT   *RIDE FRI 2PMSAN FRANCISCO       CA"/>
    <n v="10.41"/>
    <m/>
    <n v="-10.41"/>
  </r>
  <r>
    <x v="3"/>
    <x v="31"/>
    <s v="Travel/Conference/Workshops"/>
    <x v="50"/>
    <s v="AP000000332300001"/>
    <s v="LMF"/>
    <s v="AMERICANEXPRESS/10.15.20"/>
    <s v="LYFT   *RIDE FRI 7AMSAN FRANCISCO       CA"/>
    <n v="2"/>
    <m/>
    <n v="-2"/>
  </r>
  <r>
    <x v="3"/>
    <x v="31"/>
    <s v="Travel/Conference/Workshops"/>
    <x v="50"/>
    <s v="AP000000332300001"/>
    <s v="LMF"/>
    <s v="AMERICANEXPRESS/10.15.20"/>
    <s v="LYFT   *RIDE FRI 7AMSAN FRANCISCO       CA"/>
    <n v="12.31"/>
    <m/>
    <n v="-12.31"/>
  </r>
  <r>
    <x v="3"/>
    <x v="31"/>
    <s v="Travel/Conference/Workshops"/>
    <x v="50"/>
    <s v="AP000000332300001"/>
    <s v="LMF"/>
    <s v="AMERICANEXPRESS/10.15.20"/>
    <s v="TAZIKIS MEDITERRANEAPanama City         FL"/>
    <n v="15.1"/>
    <m/>
    <n v="-15.1"/>
  </r>
  <r>
    <x v="3"/>
    <x v="31"/>
    <s v="Travel/Conference/Workshops"/>
    <x v="50"/>
    <s v="AP000000332300001"/>
    <s v="LMF"/>
    <s v="AMERICANEXPRESS/10.15.20"/>
    <s v="TOGOORDER.COM 650000NASHVILLE           TN"/>
    <n v="93.93"/>
    <m/>
    <n v="-93.93"/>
  </r>
  <r>
    <x v="3"/>
    <x v="31"/>
    <s v="Travel/Conference/Workshops"/>
    <x v="50"/>
    <s v="AP000000332300001"/>
    <s v="LMF"/>
    <s v="AMERICANEXPRESS/10.15.20"/>
    <s v="ZOOWORLD            PANAMA CITY B       FL"/>
    <n v="51.23"/>
    <m/>
    <n v="-51.23"/>
  </r>
  <r>
    <x v="3"/>
    <x v="31"/>
    <s v="Travel/Conference/Workshops"/>
    <x v="50"/>
    <s v="AP000000332300001"/>
    <s v="LMF"/>
    <s v="AMERICANEXPRESS/10.15.20"/>
    <s v="LYFT   *RIDE MON 7AMSAN FRANCISCO       CA"/>
    <n v="12.19"/>
    <m/>
    <n v="-12.19"/>
  </r>
  <r>
    <x v="3"/>
    <x v="31"/>
    <s v="Travel/Conference/Workshops"/>
    <x v="50"/>
    <s v="AP000000332300001"/>
    <s v="LMF"/>
    <s v="AMERICANEXPRESS/10.15.20"/>
    <s v="LYFT   *RIDE MON 7AMSAN FRANCISCO       CA"/>
    <n v="2"/>
    <m/>
    <n v="-2"/>
  </r>
  <r>
    <x v="3"/>
    <x v="31"/>
    <s v="Travel/Conference/Workshops"/>
    <x v="50"/>
    <s v="AP000000332300001"/>
    <s v="LMF"/>
    <s v="AMERICANEXPRESS/10.15.20"/>
    <s v="LYFT   *RIDE TUE 7AMSAN FRANCISCO       CA"/>
    <n v="9.99"/>
    <m/>
    <n v="-9.99"/>
  </r>
  <r>
    <x v="3"/>
    <x v="31"/>
    <s v="Travel/Conference/Workshops"/>
    <x v="50"/>
    <s v="AP000000332300001"/>
    <s v="LMF"/>
    <s v="AMERICANEXPRESS/10.15.20"/>
    <s v="LYFT   *RIDE WED 7AMSAN FRANCISCO       CA"/>
    <n v="10.17"/>
    <m/>
    <n v="-10.17"/>
  </r>
  <r>
    <x v="3"/>
    <x v="31"/>
    <s v="Travel/Conference/Workshops"/>
    <x v="50"/>
    <s v="AP000000332300001"/>
    <s v="LMF"/>
    <s v="AMERICANEXPRESS/10.15.20"/>
    <s v="LYFT   *RIDE THU 7AMSAN FRANCISCO       CA"/>
    <n v="10.119999999999999"/>
    <m/>
    <n v="-10.119999999999999"/>
  </r>
  <r>
    <x v="3"/>
    <x v="31"/>
    <s v="Travel/Conference/Workshops"/>
    <x v="50"/>
    <s v="AP000000332300001"/>
    <s v="LMF"/>
    <s v="AMERICANEXPRESS/10.15.20"/>
    <s v="MCDONALD''S          PANAMA CITY         FL"/>
    <n v="50"/>
    <m/>
    <n v="-50"/>
  </r>
  <r>
    <x v="3"/>
    <x v="31"/>
    <s v="Travel/Conference/Workshops"/>
    <x v="50"/>
    <s v="AP000000332300001"/>
    <s v="LMF"/>
    <s v="AMERICANEXPRESS/10.15.20"/>
    <s v="SMITTY''S BBQ        PANAMA CITY         FL"/>
    <n v="22.68"/>
    <m/>
    <n v="-22.68"/>
  </r>
  <r>
    <x v="3"/>
    <x v="31"/>
    <s v="Travel/Conference/Workshops"/>
    <x v="50"/>
    <s v="AP000000332300001"/>
    <s v="LMF"/>
    <s v="AMERICANEXPRESS/10.15.20"/>
    <s v="SUNOCO 0490426400 04PANAMA CITY         FL"/>
    <n v="38.68"/>
    <m/>
    <n v="-38.68"/>
  </r>
  <r>
    <x v="3"/>
    <x v="31"/>
    <s v="Travel/Conference/Workshops"/>
    <x v="57"/>
    <s v="AP000000332000001"/>
    <s v="LMF"/>
    <s v="MCCAULEY/11.20.20REIMB"/>
    <s v="Yacht Club"/>
    <n v="262.89"/>
    <m/>
    <n v="-262.89"/>
  </r>
  <r>
    <x v="3"/>
    <x v="31"/>
    <s v="Travel/Conference/Workshops"/>
    <x v="62"/>
    <s v="AP000000335100001"/>
    <s v="LMF"/>
    <s v="AMERICANEXPRESS/11.13.20"/>
    <s v="LYFT   *RIDE THU 7AMSAN FRANCISCO       CA"/>
    <n v="6.93"/>
    <m/>
    <n v="-6.93"/>
  </r>
  <r>
    <x v="3"/>
    <x v="31"/>
    <s v="Travel/Conference/Workshops"/>
    <x v="62"/>
    <s v="AP000000335100001"/>
    <s v="LMF"/>
    <s v="AMERICANEXPRESS/11.13.20"/>
    <s v="SONIC DRIVE IN #1155LYNN HAVEN          FL"/>
    <n v="7.58"/>
    <m/>
    <n v="-7.58"/>
  </r>
  <r>
    <x v="3"/>
    <x v="31"/>
    <s v="Travel/Conference/Workshops"/>
    <x v="62"/>
    <s v="AP000000335100001"/>
    <s v="LMF"/>
    <s v="AMERICANEXPRESS/11.13.20"/>
    <s v="LYFT   *RIDE FRI 7AMSAN FRANCISCO       CA"/>
    <n v="10.29"/>
    <m/>
    <n v="-10.29"/>
  </r>
  <r>
    <x v="3"/>
    <x v="31"/>
    <s v="Travel/Conference/Workshops"/>
    <x v="62"/>
    <s v="AP000000335100001"/>
    <s v="LMF"/>
    <s v="AMERICANEXPRESS/11.13.20"/>
    <s v="OLIVE GARDEN        PANAMA CITY         FL"/>
    <n v="310.18"/>
    <m/>
    <n v="-310.18"/>
  </r>
  <r>
    <x v="3"/>
    <x v="31"/>
    <s v="Travel/Conference/Workshops"/>
    <x v="62"/>
    <s v="AP000000335100001"/>
    <s v="LMF"/>
    <s v="AMERICANEXPRESS/11.13.20"/>
    <s v="LYFT   *RIDE TUE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UE 7AMSAN FRANCISCO       CA"/>
    <n v="11.99"/>
    <m/>
    <n v="-11.99"/>
  </r>
  <r>
    <x v="3"/>
    <x v="31"/>
    <s v="Travel/Conference/Workshops"/>
    <x v="62"/>
    <s v="AP000000335100001"/>
    <s v="LMF"/>
    <s v="AMERICANEXPRESS/11.13.20"/>
    <s v="LYFT   *RIDE MON 8AMSAN FRANCISCO       CA"/>
    <n v="13.72"/>
    <m/>
    <n v="-13.72"/>
  </r>
  <r>
    <x v="3"/>
    <x v="31"/>
    <s v="Travel/Conference/Workshops"/>
    <x v="62"/>
    <s v="AP000000335100001"/>
    <s v="LMF"/>
    <s v="AMERICANEXPRESS/11.13.20"/>
    <s v="LYFT   *RIDE WED 7AMSAN FRANCISCO       CA"/>
    <n v="10.17"/>
    <m/>
    <n v="-10.17"/>
  </r>
  <r>
    <x v="3"/>
    <x v="31"/>
    <s v="Travel/Conference/Workshops"/>
    <x v="62"/>
    <s v="AP000000335100001"/>
    <s v="LMF"/>
    <s v="AMERICANEXPRESS/11.13.20"/>
    <s v="PAYPAL *30ATENTSEVE 4029357733          FL"/>
    <n v="2890"/>
    <m/>
    <n v="-2890"/>
  </r>
  <r>
    <x v="3"/>
    <x v="31"/>
    <s v="Travel/Conference/Workshops"/>
    <x v="62"/>
    <s v="AP000000335100001"/>
    <s v="LMF"/>
    <s v="AMERICANEXPRESS/11.13.20"/>
    <s v="CHEVRON 0305725/CHEVPANAMA CITY         FL"/>
    <n v="27.34"/>
    <m/>
    <n v="-27.34"/>
  </r>
  <r>
    <x v="3"/>
    <x v="31"/>
    <s v="Travel/Conference/Workshops"/>
    <x v="62"/>
    <s v="AP000000335100001"/>
    <s v="LMF"/>
    <s v="AMERICANEXPRESS/11.13.20"/>
    <s v="LOS ANTOJITOS MEXICAPANAMA CITY         FL"/>
    <n v="29.84"/>
    <m/>
    <n v="-29.84"/>
  </r>
  <r>
    <x v="3"/>
    <x v="31"/>
    <s v="Travel/Conference/Workshops"/>
    <x v="62"/>
    <s v="AP000000335100001"/>
    <s v="LMF"/>
    <s v="AMERICANEXPRESS/11.13.20"/>
    <s v="LOS ANTOJITOS MEXICAPANAMA CITY         FL"/>
    <n v="150"/>
    <m/>
    <n v="-150"/>
  </r>
  <r>
    <x v="3"/>
    <x v="31"/>
    <s v="Travel/Conference/Workshops"/>
    <x v="62"/>
    <s v="AP000000335100001"/>
    <s v="LMF"/>
    <s v="AMERICANEXPRESS/11.13.20"/>
    <s v="LYFT   *RIDE THU 7AMSAN FRANCISCO       CA"/>
    <n v="10.119999999999999"/>
    <m/>
    <n v="-10.119999999999999"/>
  </r>
  <r>
    <x v="3"/>
    <x v="31"/>
    <s v="Travel/Conference/Workshops"/>
    <x v="62"/>
    <s v="AP000000335100001"/>
    <s v="LMF"/>
    <s v="AMERICANEXPRESS/11.13.20"/>
    <s v="LYFT   *RIDE WED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FRI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FRI 7AMSAN FRANCISCO       CA"/>
    <n v="10.28"/>
    <m/>
    <n v="-10.28"/>
  </r>
  <r>
    <x v="3"/>
    <x v="31"/>
    <s v="Travel/Conference/Workshops"/>
    <x v="62"/>
    <s v="AP000000335100001"/>
    <s v="LMF"/>
    <s v="AMERICANEXPRESS/11.13.20"/>
    <s v="LYFT   *RIDE THU 7AMSAN FRANCISCO       CA"/>
    <n v="2"/>
    <m/>
    <n v="-2"/>
  </r>
  <r>
    <x v="3"/>
    <x v="31"/>
    <s v="Travel/Conference/Workshops"/>
    <x v="62"/>
    <s v="AP000000335100001"/>
    <s v="LMF"/>
    <s v="AMERICANEXPRESS/11.13.20"/>
    <s v="PANERA BREAD #601353PANAMA CITY         FL"/>
    <n v="112.5"/>
    <m/>
    <n v="-112.5"/>
  </r>
  <r>
    <x v="3"/>
    <x v="31"/>
    <s v="Travel/Conference/Workshops"/>
    <x v="62"/>
    <s v="AP000000335100001"/>
    <s v="LMF"/>
    <s v="AMERICANEXPRESS/11.13.20"/>
    <s v="HUNGRY HOWIES 0261 0BRANDON             FL"/>
    <n v="764.32"/>
    <m/>
    <n v="-764.32"/>
  </r>
  <r>
    <x v="3"/>
    <x v="31"/>
    <s v="Travel/Conference/Workshops"/>
    <x v="62"/>
    <s v="AP000000335100001"/>
    <s v="LMF"/>
    <s v="AMERICANEXPRESS/11.13.20"/>
    <s v="LYFT   *RIDE MON 7AMSAN FRANCISCO       CA"/>
    <n v="10.18"/>
    <m/>
    <n v="-10.18"/>
  </r>
  <r>
    <x v="3"/>
    <x v="31"/>
    <s v="Travel/Conference/Workshops"/>
    <x v="62"/>
    <s v="AP000000335100001"/>
    <s v="LMF"/>
    <s v="AMERICANEXPRESS/11.13.20"/>
    <s v="SONIC DRIVE IN #1155LYNN HAVEN          FL"/>
    <n v="6.61"/>
    <m/>
    <n v="-6.61"/>
  </r>
  <r>
    <x v="3"/>
    <x v="31"/>
    <s v="Travel/Conference/Workshops"/>
    <x v="62"/>
    <s v="AP000000335100001"/>
    <s v="LMF"/>
    <s v="AMERICANEXPRESS/11.13.20"/>
    <s v="GULF OIL            800-774-4853        MA"/>
    <n v="20.010000000000002"/>
    <m/>
    <n v="-20.010000000000002"/>
  </r>
  <r>
    <x v="3"/>
    <x v="31"/>
    <s v="Travel/Conference/Workshops"/>
    <x v="62"/>
    <s v="AP000000335100001"/>
    <s v="LMF"/>
    <s v="AMERICANEXPRESS/11.13.20"/>
    <s v="HUNGRY HOWIE''S #0246PANAMA CITY         FL"/>
    <n v="71.92"/>
    <m/>
    <n v="-71.92"/>
  </r>
  <r>
    <x v="3"/>
    <x v="31"/>
    <s v="Travel/Conference/Workshops"/>
    <x v="62"/>
    <s v="AP000000335100001"/>
    <s v="LMF"/>
    <s v="AMERICANEXPRESS/11.13.20"/>
    <s v="LYFT   *RIDE MON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UE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UE 7AMSAN FRANCISCO       CA"/>
    <n v="9.99"/>
    <m/>
    <n v="-9.99"/>
  </r>
  <r>
    <x v="3"/>
    <x v="31"/>
    <s v="Travel/Conference/Workshops"/>
    <x v="62"/>
    <s v="AP000000335100001"/>
    <s v="LMF"/>
    <s v="AMERICANEXPRESS/11.13.20"/>
    <s v="CAHALL''S CATERING 09PANAMA CITY         FL"/>
    <n v="120"/>
    <m/>
    <n v="-120"/>
  </r>
  <r>
    <x v="3"/>
    <x v="31"/>
    <s v="Travel/Conference/Workshops"/>
    <x v="62"/>
    <s v="AP000000335100001"/>
    <s v="LMF"/>
    <s v="AMERICANEXPRESS/11.13.20"/>
    <s v="LYFT   *RIDE WED 7AMSAN FRANCISCO       CA"/>
    <n v="10.17"/>
    <m/>
    <n v="-10.17"/>
  </r>
  <r>
    <x v="3"/>
    <x v="31"/>
    <s v="Travel/Conference/Workshops"/>
    <x v="62"/>
    <s v="AP000000335100001"/>
    <s v="LMF"/>
    <s v="AMERICANEXPRESS/11.13.20"/>
    <s v="HUNGRY HOWIE''S #0246PANAMA CITY         FL"/>
    <n v="69.900000000000006"/>
    <m/>
    <n v="-69.900000000000006"/>
  </r>
  <r>
    <x v="3"/>
    <x v="31"/>
    <s v="Travel/Conference/Workshops"/>
    <x v="62"/>
    <s v="AP000000335100001"/>
    <s v="LMF"/>
    <s v="AMERICANEXPRESS/11.13.20"/>
    <s v="LYFT   *RIDE THU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HU 7AMSAN FRANCISCO       CA"/>
    <n v="10.119999999999999"/>
    <m/>
    <n v="-10.119999999999999"/>
  </r>
  <r>
    <x v="3"/>
    <x v="31"/>
    <s v="Travel/Conference/Workshops"/>
    <x v="62"/>
    <s v="AP000000335100001"/>
    <s v="LMF"/>
    <s v="AMERICANEXPRESS/11.13.20"/>
    <s v="LYFT   *RIDE WED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FRI 8AMSAN FRANCISCO       CA"/>
    <n v="10.16"/>
    <m/>
    <n v="-10.16"/>
  </r>
  <r>
    <x v="3"/>
    <x v="31"/>
    <s v="Travel/Conference/Workshops"/>
    <x v="62"/>
    <s v="AP000000335100001"/>
    <s v="LMF"/>
    <s v="AMERICANEXPRESS/11.13.20"/>
    <s v="LYFT   *RIDE MON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MON 7AMSAN FRANCISCO       CA"/>
    <n v="10.18"/>
    <m/>
    <n v="-10.18"/>
  </r>
  <r>
    <x v="3"/>
    <x v="31"/>
    <s v="Travel/Conference/Workshops"/>
    <x v="62"/>
    <s v="AP000000335100001"/>
    <s v="LMF"/>
    <s v="AMERICANEXPRESS/11.13.20"/>
    <s v="DODGE''S STORE #9101 PANAMA CITY         FL"/>
    <n v="36.119999999999997"/>
    <m/>
    <n v="-36.119999999999997"/>
  </r>
  <r>
    <x v="3"/>
    <x v="31"/>
    <s v="Travel/Conference/Workshops"/>
    <x v="62"/>
    <s v="AP000000335100001"/>
    <s v="LMF"/>
    <s v="AMERICANEXPRESS/11.13.20"/>
    <s v="LYFT   *RIDE TUE 7AMSAN FRANCISCO       CA"/>
    <n v="11.99"/>
    <m/>
    <n v="-11.99"/>
  </r>
  <r>
    <x v="3"/>
    <x v="31"/>
    <s v="Travel/Conference/Workshops"/>
    <x v="62"/>
    <s v="AP000000335100001"/>
    <s v="LMF"/>
    <s v="AMERICANEXPRESS/11.13.20"/>
    <s v="AMI FOOD STORES     PANAMA CITY         FL"/>
    <n v="20"/>
    <m/>
    <n v="-20"/>
  </r>
  <r>
    <x v="3"/>
    <x v="31"/>
    <s v="Travel/Conference/Workshops"/>
    <x v="62"/>
    <s v="AP000000335100001"/>
    <s v="LMF"/>
    <s v="AMERICANEXPRESS/11.13.20"/>
    <s v="LYFT   *RIDE TUE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WED 7AMSAN FRANCISCO       CA"/>
    <n v="10.17"/>
    <m/>
    <n v="-10.17"/>
  </r>
  <r>
    <x v="3"/>
    <x v="31"/>
    <s v="Travel/Conference/Workshops"/>
    <x v="62"/>
    <s v="AP000000335100001"/>
    <s v="LMF"/>
    <s v="AMERICANEXPRESS/11.13.20"/>
    <s v="TRIGO SF STYLE DELI PANAMA CITY         FL"/>
    <n v="56.55"/>
    <m/>
    <n v="-56.55"/>
  </r>
  <r>
    <x v="3"/>
    <x v="31"/>
    <s v="Travel/Conference/Workshops"/>
    <x v="62"/>
    <s v="AP000000335100001"/>
    <s v="LMF"/>
    <s v="AMERICANEXPRESS/11.13.20"/>
    <s v="DAN D DONUTS        PANAMA CITY         FL"/>
    <n v="19"/>
    <m/>
    <n v="-19"/>
  </r>
  <r>
    <x v="3"/>
    <x v="31"/>
    <s v="Travel/Conference/Workshops"/>
    <x v="62"/>
    <s v="AP000000335100001"/>
    <s v="LMF"/>
    <s v="AMERICANEXPRESS/11.13.20"/>
    <s v="DAN D DONUTS        PANAMA CITY         FL"/>
    <n v="19"/>
    <m/>
    <n v="-19"/>
  </r>
  <r>
    <x v="3"/>
    <x v="31"/>
    <s v="Travel/Conference/Workshops"/>
    <x v="62"/>
    <s v="AP000000335100001"/>
    <s v="LMF"/>
    <s v="AMERICANEXPRESS/11.13.20"/>
    <s v="EXXONMOBIL 4805     PANAMA CITY         FL"/>
    <n v="31.76"/>
    <m/>
    <n v="-31.76"/>
  </r>
  <r>
    <x v="3"/>
    <x v="31"/>
    <s v="Travel/Conference/Workshops"/>
    <x v="62"/>
    <s v="AP000000335100001"/>
    <s v="LMF"/>
    <s v="AMERICANEXPRESS/11.13.20"/>
    <s v="LYFT   *RIDE THU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HU 7AMSAN FRANCISCO       CA"/>
    <n v="12.11"/>
    <m/>
    <n v="-12.11"/>
  </r>
  <r>
    <x v="3"/>
    <x v="31"/>
    <s v="Travel/Conference/Workshops"/>
    <x v="62"/>
    <s v="AP000000335100001"/>
    <s v="LMF"/>
    <s v="AMERICANEXPRESS/11.13.20"/>
    <s v="LYFT   *RIDE WED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UE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TUE 7AMSAN FRANCISCO       CA"/>
    <n v="9.99"/>
    <m/>
    <n v="-9.99"/>
  </r>
  <r>
    <x v="3"/>
    <x v="31"/>
    <s v="Travel/Conference/Workshops"/>
    <x v="62"/>
    <s v="AP000000335100001"/>
    <s v="LMF"/>
    <s v="AMERICANEXPRESS/11.13.20"/>
    <s v="LYFT   *RIDE FRI 7AMSAN FRANCISCO       CA"/>
    <n v="2"/>
    <m/>
    <n v="-2"/>
  </r>
  <r>
    <x v="3"/>
    <x v="31"/>
    <s v="Travel/Conference/Workshops"/>
    <x v="62"/>
    <s v="AP000000335100001"/>
    <s v="LMF"/>
    <s v="AMERICANEXPRESS/11.13.20"/>
    <s v="LYFT   *RIDE FRI 7AMSAN FRANCISCO       CA"/>
    <n v="12.31"/>
    <m/>
    <n v="-12.31"/>
  </r>
  <r>
    <x v="3"/>
    <x v="31"/>
    <s v="Travel/Conference/Workshops"/>
    <x v="62"/>
    <s v="AP000000335100001"/>
    <s v="LMF"/>
    <s v="AMERICANEXPRESS/11.13.20"/>
    <s v="PANERA BREAD        PANAMA CITY         FL"/>
    <n v="100"/>
    <m/>
    <n v="-100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LYFT                855-280-0278        CA"/>
    <n v="9.99"/>
    <m/>
    <n v="-9.99"/>
  </r>
  <r>
    <x v="3"/>
    <x v="31"/>
    <s v="Travel/Conference/Workshops"/>
    <x v="72"/>
    <s v="AP000000335300001"/>
    <s v="LMF"/>
    <s v="AMERICANEXPRESS/12.15.20"/>
    <s v="BURGER KING #5049 00PANAMA CITY B       FL"/>
    <n v="16.47"/>
    <m/>
    <n v="-16.47"/>
  </r>
  <r>
    <x v="3"/>
    <x v="31"/>
    <s v="Travel/Conference/Workshops"/>
    <x v="72"/>
    <s v="AP000000335300001"/>
    <s v="LMF"/>
    <s v="AMERICANEXPRESS/12.15.20"/>
    <s v="LYFT                855-280-0278        CA"/>
    <n v="9.99"/>
    <m/>
    <n v="-9.99"/>
  </r>
  <r>
    <x v="3"/>
    <x v="31"/>
    <s v="Travel/Conference/Workshops"/>
    <x v="72"/>
    <s v="AP000000335300001"/>
    <s v="LMF"/>
    <s v="AMERICANEXPRESS/12.15.20"/>
    <s v="TEXACO 0305727/CHEVRPANAMA CITY         FL"/>
    <n v="36.659999999999997"/>
    <m/>
    <n v="-36.659999999999997"/>
  </r>
  <r>
    <x v="3"/>
    <x v="31"/>
    <s v="Travel/Conference/Workshops"/>
    <x v="72"/>
    <s v="AP000000335300001"/>
    <s v="LMF"/>
    <s v="AMERICANEXPRESS/12.15.20"/>
    <s v="CHICK-FIL-A #03788 0PANAMA CITY         FL"/>
    <n v="83.34"/>
    <m/>
    <n v="-83.34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LYFT                855-280-0278        CA"/>
    <n v="10.17"/>
    <m/>
    <n v="-10.17"/>
  </r>
  <r>
    <x v="3"/>
    <x v="31"/>
    <s v="Travel/Conference/Workshops"/>
    <x v="72"/>
    <s v="AP000000335300001"/>
    <s v="LMF"/>
    <s v="AMERICANEXPRESS/12.15.20"/>
    <s v="SHELL OIL 1248182800PANAMA CITY         FL"/>
    <n v="20.239999999999998"/>
    <m/>
    <n v="-20.239999999999998"/>
  </r>
  <r>
    <x v="3"/>
    <x v="31"/>
    <s v="Travel/Conference/Workshops"/>
    <x v="72"/>
    <s v="AP000000335300001"/>
    <s v="LMF"/>
    <s v="AMERICANEXPRESS/12.15.20"/>
    <s v="CHICK-FIL-A         PANAMA CITY         FL"/>
    <n v="65.709999999999994"/>
    <m/>
    <n v="-65.709999999999994"/>
  </r>
  <r>
    <x v="3"/>
    <x v="31"/>
    <s v="Travel/Conference/Workshops"/>
    <x v="72"/>
    <s v="AP000000335300001"/>
    <s v="LMF"/>
    <s v="AMERICANEXPRESS/12.15.20"/>
    <s v="LYFT                855-280-0278        CA"/>
    <n v="9.99"/>
    <m/>
    <n v="-9.99"/>
  </r>
  <r>
    <x v="3"/>
    <x v="31"/>
    <s v="Travel/Conference/Workshops"/>
    <x v="72"/>
    <s v="AP000000335300001"/>
    <s v="LMF"/>
    <s v="AMERICANEXPRESS/12.15.20"/>
    <s v="SP * ANGELUS DIRECT SPRINGS             CA"/>
    <n v="37.75"/>
    <m/>
    <n v="-37.75"/>
  </r>
  <r>
    <x v="3"/>
    <x v="31"/>
    <s v="Travel/Conference/Workshops"/>
    <x v="72"/>
    <s v="AP000000335300001"/>
    <s v="LMF"/>
    <s v="AMERICANEXPRESS/12.15.20"/>
    <s v="T J MAXX            PANAMA CITY         FL"/>
    <n v="145.78"/>
    <m/>
    <n v="-145.78"/>
  </r>
  <r>
    <x v="3"/>
    <x v="31"/>
    <s v="Travel/Conference/Workshops"/>
    <x v="72"/>
    <s v="AP000000335300001"/>
    <s v="LMF"/>
    <s v="AMERICANEXPRESS/12.15.20"/>
    <s v="WAL-MART SUPERCENTERPANAMA CITY         FL"/>
    <n v="53.67"/>
    <m/>
    <n v="-53.67"/>
  </r>
  <r>
    <x v="3"/>
    <x v="31"/>
    <s v="Travel/Conference/Workshops"/>
    <x v="72"/>
    <s v="AP000000335300001"/>
    <s v="LMF"/>
    <s v="AMERICANEXPRESS/12.15.20"/>
    <s v="WAL-MART SUPERCENTERPANAMA CITY         FL"/>
    <n v="159.94"/>
    <m/>
    <n v="-159.94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LYFT                855-280-0278        CA"/>
    <n v="9.81"/>
    <m/>
    <n v="-9.81"/>
  </r>
  <r>
    <x v="3"/>
    <x v="31"/>
    <s v="Travel/Conference/Workshops"/>
    <x v="72"/>
    <s v="AP000000335300001"/>
    <s v="LMF"/>
    <s v="AMERICANEXPRESS/12.15.20"/>
    <s v="OTT* CHQ            CHAUTAUQUA          NY"/>
    <n v="45"/>
    <m/>
    <n v="-45"/>
  </r>
  <r>
    <x v="3"/>
    <x v="31"/>
    <s v="Travel/Conference/Workshops"/>
    <x v="72"/>
    <s v="AP000000335300001"/>
    <s v="LMF"/>
    <s v="AMERICANEXPRESS/12.15.20"/>
    <s v="CHICK-FIL-A         PANAMA CITY         FL"/>
    <n v="53.54"/>
    <m/>
    <n v="-53.54"/>
  </r>
  <r>
    <x v="3"/>
    <x v="31"/>
    <s v="Travel/Conference/Workshops"/>
    <x v="72"/>
    <s v="AP000000335300001"/>
    <s v="LMF"/>
    <s v="AMERICANEXPRESS/12.15.20"/>
    <s v="DOLLAR GENERAL      PANAMA CITY         FL"/>
    <n v="7.5"/>
    <m/>
    <n v="-7.5"/>
  </r>
  <r>
    <x v="3"/>
    <x v="31"/>
    <s v="Travel/Conference/Workshops"/>
    <x v="72"/>
    <s v="AP000000335300001"/>
    <s v="LMF"/>
    <s v="AMERICANEXPRESS/12.15.20"/>
    <s v="LYFT                855-280-0278        CA"/>
    <n v="10.16"/>
    <m/>
    <n v="-10.16"/>
  </r>
  <r>
    <x v="3"/>
    <x v="31"/>
    <s v="Travel/Conference/Workshops"/>
    <x v="72"/>
    <s v="AP000000335300001"/>
    <s v="LMF"/>
    <s v="AMERICANEXPRESS/12.15.20"/>
    <s v="M GAGNON''S          PANAMA CITY         FL"/>
    <n v="410.14"/>
    <m/>
    <n v="-410.14"/>
  </r>
  <r>
    <x v="3"/>
    <x v="31"/>
    <s v="Travel/Conference/Workshops"/>
    <x v="72"/>
    <s v="AP000000335300001"/>
    <s v="LMF"/>
    <s v="AMERICANEXPRESS/12.15.20"/>
    <s v="WAL-MART SUPERCENTERCALLAWAY            FL"/>
    <n v="1000"/>
    <m/>
    <n v="-1000"/>
  </r>
  <r>
    <x v="3"/>
    <x v="31"/>
    <s v="Travel/Conference/Workshops"/>
    <x v="72"/>
    <s v="AP000000335300001"/>
    <s v="LMF"/>
    <s v="AMERICANEXPRESS/12.15.20"/>
    <s v="WAL-MART SUPERCENTERCALLAWAY            FL"/>
    <n v="1000"/>
    <m/>
    <n v="-1000"/>
  </r>
  <r>
    <x v="3"/>
    <x v="31"/>
    <s v="Travel/Conference/Workshops"/>
    <x v="72"/>
    <s v="AP000000335300001"/>
    <s v="LMF"/>
    <s v="AMERICANEXPRESS/12.15.20"/>
    <s v="INSTACART           SAN FRANCISCO       CA"/>
    <n v="63.25"/>
    <m/>
    <n v="-63.25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WAL-MART SUPERCENTERCALLAWAY            FL"/>
    <n v="1012.81"/>
    <m/>
    <n v="-1012.81"/>
  </r>
  <r>
    <x v="3"/>
    <x v="31"/>
    <s v="Travel/Conference/Workshops"/>
    <x v="72"/>
    <s v="AP000000335300001"/>
    <s v="LMF"/>
    <s v="AMERICANEXPRESS/12.15.20"/>
    <s v="LYFT   *RIDE MON 7AMSAN FRANCISCO       CA"/>
    <n v="2"/>
    <m/>
    <n v="-2"/>
  </r>
  <r>
    <x v="3"/>
    <x v="31"/>
    <s v="Travel/Conference/Workshops"/>
    <x v="72"/>
    <s v="AP000000335300001"/>
    <s v="LMF"/>
    <s v="AMERICANEXPRESS/12.15.20"/>
    <s v="LYFT   *RIDE MON 7AMSAN FRANCISCO       CA"/>
    <n v="10.18"/>
    <m/>
    <n v="-10.18"/>
  </r>
  <r>
    <x v="3"/>
    <x v="31"/>
    <s v="Travel/Conference/Workshops"/>
    <x v="72"/>
    <s v="AP000000335300001"/>
    <s v="LMF"/>
    <s v="AMERICANEXPRESS/12.15.20"/>
    <s v="LYFT   *RIDE FRI 8AMSAN FRANCISCO       CA"/>
    <n v="10.15"/>
    <m/>
    <n v="-10.15"/>
  </r>
  <r>
    <x v="3"/>
    <x v="31"/>
    <s v="Travel/Conference/Workshops"/>
    <x v="72"/>
    <s v="AP000000335300001"/>
    <s v="LMF"/>
    <s v="AMERICANEXPRESS/12.15.20"/>
    <s v="CAHALL''S CATERING 09PANAMA CITY         FL"/>
    <n v="827.9"/>
    <m/>
    <n v="-827.9"/>
  </r>
  <r>
    <x v="3"/>
    <x v="31"/>
    <s v="Travel/Conference/Workshops"/>
    <x v="72"/>
    <s v="AP000000335300001"/>
    <s v="LMF"/>
    <s v="AMERICANEXPRESS/12.15.20"/>
    <s v="LYFT   *RIDE TUE 2PMSAN FRANCISCO       CA"/>
    <n v="9.4600000000000009"/>
    <m/>
    <n v="-9.4600000000000009"/>
  </r>
  <r>
    <x v="3"/>
    <x v="31"/>
    <s v="Travel/Conference/Workshops"/>
    <x v="72"/>
    <s v="AP000000335300001"/>
    <s v="LMF"/>
    <s v="AMERICANEXPRESS/12.15.20"/>
    <s v="LYFT   *RIDE TUE 7AMSAN FRANCISCO       CA"/>
    <n v="2"/>
    <m/>
    <n v="-2"/>
  </r>
  <r>
    <x v="3"/>
    <x v="31"/>
    <s v="Travel/Conference/Workshops"/>
    <x v="72"/>
    <s v="AP000000335300001"/>
    <s v="LMF"/>
    <s v="AMERICANEXPRESS/12.15.20"/>
    <s v="LYFT   *RIDE TUE 7AMSAN FRANCISCO       CA"/>
    <n v="9.99"/>
    <m/>
    <n v="-9.99"/>
  </r>
  <r>
    <x v="3"/>
    <x v="31"/>
    <s v="Travel/Conference/Workshops"/>
    <x v="72"/>
    <s v="AP000000335300001"/>
    <s v="LMF"/>
    <s v="AMERICANEXPRESS/12.15.20"/>
    <s v="LYFT   *RIDE TUE 2PMSAN FRANCISCO       CA"/>
    <n v="2"/>
    <m/>
    <n v="-2"/>
  </r>
  <r>
    <x v="3"/>
    <x v="31"/>
    <s v="Travel/Conference/Workshops"/>
    <x v="72"/>
    <s v="AP000000335300001"/>
    <s v="LMF"/>
    <s v="AMERICANEXPRESS/12.15.20"/>
    <s v="LYFT   *RIDE WED 2PMSAN FRANCISCO       CA"/>
    <n v="10.55"/>
    <m/>
    <n v="-10.55"/>
  </r>
  <r>
    <x v="3"/>
    <x v="31"/>
    <s v="Travel/Conference/Workshops"/>
    <x v="72"/>
    <s v="AP000000335300001"/>
    <s v="LMF"/>
    <s v="AMERICANEXPRESS/12.15.20"/>
    <s v="LYFT   *RIDE WED 7AMSAN FRANCISCO       CA"/>
    <n v="2"/>
    <m/>
    <n v="-2"/>
  </r>
  <r>
    <x v="3"/>
    <x v="31"/>
    <s v="Travel/Conference/Workshops"/>
    <x v="72"/>
    <s v="AP000000335300001"/>
    <s v="LMF"/>
    <s v="AMERICANEXPRESS/12.15.20"/>
    <s v="LYFT   *RIDE WED 7AMSAN FRANCISCO       CA"/>
    <n v="10.17"/>
    <m/>
    <n v="-10.17"/>
  </r>
  <r>
    <x v="3"/>
    <x v="31"/>
    <s v="Travel/Conference/Workshops"/>
    <x v="72"/>
    <s v="AP000000335300001"/>
    <s v="LMF"/>
    <s v="AMERICANEXPRESS/12.15.20"/>
    <s v="LYFT   *RIDE THU 7AMSAN FRANCISCO       CA"/>
    <n v="10.119999999999999"/>
    <m/>
    <n v="-10.119999999999999"/>
  </r>
  <r>
    <x v="3"/>
    <x v="31"/>
    <s v="Travel/Conference/Workshops"/>
    <x v="72"/>
    <s v="AP000000335300001"/>
    <s v="LMF"/>
    <s v="AMERICANEXPRESS/12.15.20"/>
    <s v="LYFT   *RIDE WED 2PMSAN FRANCISCO       CA"/>
    <n v="2"/>
    <m/>
    <n v="-2"/>
  </r>
  <r>
    <x v="3"/>
    <x v="31"/>
    <s v="Travel/Conference/Workshops"/>
    <x v="72"/>
    <s v="AP000000335300001"/>
    <s v="LMF"/>
    <s v="AMERICANEXPRESS/12.15.20"/>
    <s v="LYFT   *RIDE FRI 7AMSAN FRANCISCO       CA"/>
    <n v="10.28"/>
    <m/>
    <n v="-10.28"/>
  </r>
  <r>
    <x v="3"/>
    <x v="31"/>
    <s v="Travel/Conference/Workshops"/>
    <x v="72"/>
    <s v="AP000000335300001"/>
    <s v="LMF"/>
    <s v="AMERICANEXPRESS/12.15.20"/>
    <s v="LYFT   *RIDE THU 7AMSAN FRANCISCO       CA"/>
    <n v="2"/>
    <m/>
    <n v="-2"/>
  </r>
  <r>
    <x v="3"/>
    <x v="31"/>
    <s v="Travel/Conference/Workshops"/>
    <x v="72"/>
    <s v="AP000000335300001"/>
    <s v="LMF"/>
    <s v="AMERICANEXPRESS/12.15.20"/>
    <s v="HUNGRY HOWIES 0261 0BRANDON             FL"/>
    <n v="174.23"/>
    <m/>
    <n v="-174.23"/>
  </r>
  <r>
    <x v="3"/>
    <x v="31"/>
    <s v="Travel/Conference/Workshops"/>
    <x v="72"/>
    <s v="AP000000335300001"/>
    <s v="LMF"/>
    <s v="AMERICANEXPRESS/12.15.20"/>
    <s v="PAYPAL *30ATENTSEVE 4029357733          FL"/>
    <n v="2890"/>
    <m/>
    <n v="-2890"/>
  </r>
  <r>
    <x v="3"/>
    <x v="31"/>
    <s v="Travel/Conference/Workshops"/>
    <x v="72"/>
    <s v="AP000000335300001"/>
    <s v="LMF"/>
    <s v="AMERICANEXPRESS/12.15.20"/>
    <s v="PAYPAL *30ATENTSEVE 4029357733          FL"/>
    <n v="671"/>
    <m/>
    <n v="-671"/>
  </r>
  <r>
    <x v="3"/>
    <x v="31"/>
    <s v="Travel/Conference/Workshops"/>
    <x v="72"/>
    <s v="AP000000335300001"/>
    <s v="LMF"/>
    <s v="AMERICANEXPRESS/12.15.20"/>
    <s v="RACEWAY 6869  368693PANAMA CITY         FL"/>
    <n v="24.6"/>
    <m/>
    <n v="-24.6"/>
  </r>
  <r>
    <x v="3"/>
    <x v="31"/>
    <s v="Travel/Conference/Workshops"/>
    <x v="72"/>
    <s v="AP000000335300001"/>
    <s v="LMF"/>
    <s v="AMERICANEXPRESS/12.15.20"/>
    <s v="LYFT   *RIDE TUE 8AMSAN FRANCISCO       CA"/>
    <n v="10.24"/>
    <m/>
    <n v="-10.24"/>
  </r>
  <r>
    <x v="3"/>
    <x v="31"/>
    <s v="Travel/Conference/Workshops"/>
    <x v="72"/>
    <s v="AP000000335300001"/>
    <s v="LMF"/>
    <s v="AMERICANEXPRESS/12.15.20"/>
    <s v="AMI FOOD STORES     PANAMA CITY         FL"/>
    <n v="30"/>
    <m/>
    <n v="-30"/>
  </r>
  <r>
    <x v="3"/>
    <x v="31"/>
    <s v="Travel/Conference/Workshops"/>
    <x v="72"/>
    <s v="AP000000335300001"/>
    <s v="LMF"/>
    <s v="AMERICANEXPRESS/12.15.20"/>
    <s v="CHICK-FIL-A         PANAMA CITY         FL"/>
    <n v="200"/>
    <m/>
    <n v="-200"/>
  </r>
  <r>
    <x v="3"/>
    <x v="31"/>
    <s v="Travel/Conference/Workshops"/>
    <x v="72"/>
    <s v="AP000000335300001"/>
    <s v="LMF"/>
    <s v="AMERICANEXPRESS/12.15.20"/>
    <s v="GULF POWER COMPANY  PENSACOLA           FL"/>
    <n v="132.38999999999999"/>
    <m/>
    <n v="-132.38999999999999"/>
  </r>
  <r>
    <x v="3"/>
    <x v="31"/>
    <s v="Travel/Conference/Workshops"/>
    <x v="72"/>
    <s v="AP000000335300001"/>
    <s v="LMF"/>
    <s v="AMERICANEXPRESS/12.15.20"/>
    <s v="LYFT   *RIDE TUE 8AMSAN FRANCISCO       CA"/>
    <n v="2"/>
    <m/>
    <n v="-2"/>
  </r>
  <r>
    <x v="3"/>
    <x v="31"/>
    <s v="Travel/Conference/Workshops"/>
    <x v="72"/>
    <s v="AP000000335300001"/>
    <s v="LMF"/>
    <s v="AMERICANEXPRESS/12.15.20"/>
    <s v="LYFT   *RIDE WED 7AMSAN FRANCISCO       CA"/>
    <n v="9.99"/>
    <m/>
    <n v="-9.99"/>
  </r>
  <r>
    <x v="3"/>
    <x v="31"/>
    <s v="Travel/Conference/Workshops"/>
    <x v="72"/>
    <s v="AP000000335300001"/>
    <s v="LMF"/>
    <s v="AMERICANEXPRESS/12.15.20"/>
    <s v="RELIABLE COPY PRODUCPANAMA CITY         FL"/>
    <n v="108.48"/>
    <m/>
    <n v="-108.48"/>
  </r>
  <r>
    <x v="3"/>
    <x v="31"/>
    <s v="Travel/Conference/Workshops"/>
    <x v="72"/>
    <s v="AP000000335300001"/>
    <s v="LMF"/>
    <s v="AMERICANEXPRESS/12.15.20"/>
    <s v="CHICK-FIL-A         PANAMA CITY         FL"/>
    <n v="220"/>
    <m/>
    <n v="-220"/>
  </r>
  <r>
    <x v="3"/>
    <x v="31"/>
    <s v="Travel/Conference/Workshops"/>
    <x v="72"/>
    <s v="AP000000335300001"/>
    <s v="LMF"/>
    <s v="AMERICANEXPRESS/12.15.20"/>
    <s v="CHICK-FIL-A #03788 0PANAMA CITY         FL"/>
    <n v="25"/>
    <m/>
    <n v="-25"/>
  </r>
  <r>
    <x v="3"/>
    <x v="31"/>
    <s v="Travel/Conference/Workshops"/>
    <x v="72"/>
    <s v="AP000000335300001"/>
    <s v="LMF"/>
    <s v="AMERICANEXPRESS/12.15.20"/>
    <s v="LOS ANTOJITOS MEXICAPANAMA CITY         FL"/>
    <n v="500"/>
    <m/>
    <n v="-500"/>
  </r>
  <r>
    <x v="3"/>
    <x v="31"/>
    <s v="Travel/Conference/Workshops"/>
    <x v="72"/>
    <s v="AP000000335300001"/>
    <s v="LMF"/>
    <s v="AMERICANEXPRESS/12.15.20"/>
    <s v="LYFT                855-280-0278        CA"/>
    <n v="9.84"/>
    <m/>
    <n v="-9.84"/>
  </r>
  <r>
    <x v="3"/>
    <x v="31"/>
    <s v="Travel/Conference/Workshops"/>
    <x v="72"/>
    <s v="AP000000335300001"/>
    <s v="LMF"/>
    <s v="AMERICANEXPRESS/12.15.20"/>
    <s v="LYFT   *RIDE WED 7AMSAN FRANCISCO       CA"/>
    <n v="2"/>
    <m/>
    <n v="-2"/>
  </r>
  <r>
    <x v="3"/>
    <x v="31"/>
    <s v="Travel/Conference/Workshops"/>
    <x v="72"/>
    <s v="AP000000335300001"/>
    <s v="LMF"/>
    <s v="AMERICANEXPRESS/12.15.20"/>
    <s v="OTT* CHQ            CHAUTAUQUA          NY"/>
    <n v="45"/>
    <m/>
    <n v="-45"/>
  </r>
  <r>
    <x v="3"/>
    <x v="31"/>
    <s v="Travel/Conference/Workshops"/>
    <x v="72"/>
    <s v="AP000000335300001"/>
    <s v="LMF"/>
    <s v="AMERICANEXPRESS/12.15.20"/>
    <s v="DAN D DONUTS        PANAMA CITY         FL"/>
    <n v="38"/>
    <m/>
    <n v="-38"/>
  </r>
  <r>
    <x v="3"/>
    <x v="31"/>
    <s v="Travel/Conference/Workshops"/>
    <x v="72"/>
    <s v="AP000000335300001"/>
    <s v="LMF"/>
    <s v="AMERICANEXPRESS/12.15.20"/>
    <s v="LYFT                855-280-0278        CA"/>
    <n v="2"/>
    <m/>
    <n v="-2"/>
  </r>
  <r>
    <x v="3"/>
    <x v="31"/>
    <s v="Travel/Conference/Workshops"/>
    <x v="72"/>
    <s v="AP000000335300001"/>
    <s v="LMF"/>
    <s v="AMERICANEXPRESS/12.15.20"/>
    <s v="LYFT                855-280-0278        CA"/>
    <n v="11.7"/>
    <m/>
    <n v="-11.7"/>
  </r>
  <r>
    <x v="3"/>
    <x v="31"/>
    <s v="Travel/Conference/Workshops"/>
    <x v="72"/>
    <s v="AP000000335300001"/>
    <s v="LMF"/>
    <s v="AMERICANEXPRESS/12.15.20"/>
    <s v="M GAGNON''S          PANAMA CITY         FL"/>
    <n v="55.33"/>
    <m/>
    <n v="-55.33"/>
  </r>
  <r>
    <x v="3"/>
    <x v="32"/>
    <s v="Copy and Printing"/>
    <x v="24"/>
    <s v="AP000000325300001"/>
    <s v="LMF"/>
    <s v="AMERICANEXPRESS/8.14.20"/>
    <s v="RELIABLE COPY PRODUCPANAMA CITY         FL"/>
    <n v="21.49"/>
    <m/>
    <n v="-21.49"/>
  </r>
  <r>
    <x v="3"/>
    <x v="32"/>
    <s v="Copy and Printing"/>
    <x v="24"/>
    <s v="AP000000325300001"/>
    <s v="LMF"/>
    <s v="AMERICANEXPRESS/8.14.20"/>
    <s v="CREATIVE PRINTING   PANAMA CITY         FL"/>
    <n v="48"/>
    <m/>
    <n v="-48"/>
  </r>
  <r>
    <x v="3"/>
    <x v="32"/>
    <s v="Copy and Printing"/>
    <x v="38"/>
    <s v="AP000000330100001"/>
    <s v="LMF"/>
    <s v="AMERICANEXPRESS/9.14.20"/>
    <s v="CREATIVE PRINTING   PANAMA CITY         FL"/>
    <n v="65"/>
    <m/>
    <n v="-65"/>
  </r>
  <r>
    <x v="3"/>
    <x v="32"/>
    <s v="Copy and Printing"/>
    <x v="38"/>
    <s v="AP000000330100001"/>
    <s v="LMF"/>
    <s v="AMERICANEXPRESS/9.14.20"/>
    <s v="CREATIVE PRINTING   PANAMA CITY         FL"/>
    <n v="564"/>
    <m/>
    <n v="-564"/>
  </r>
  <r>
    <x v="3"/>
    <x v="32"/>
    <s v="Copy and Printing"/>
    <x v="38"/>
    <s v="AP000000330100001"/>
    <s v="LMF"/>
    <s v="AMERICANEXPRESS/9.14.20"/>
    <s v="CREATIVE PRINTING   PANAMA CITY         FL"/>
    <n v="176"/>
    <m/>
    <n v="-176"/>
  </r>
  <r>
    <x v="3"/>
    <x v="32"/>
    <s v="Copy and Printing"/>
    <x v="50"/>
    <s v="AP000000332300001"/>
    <s v="LMF"/>
    <s v="AMERICANEXPRESS/10.15.20"/>
    <s v="RELIABLE COPY PRODUCPANAMA CITY         FL"/>
    <n v="187.24"/>
    <m/>
    <n v="-187.24"/>
  </r>
  <r>
    <x v="3"/>
    <x v="32"/>
    <s v="Copy and Printing"/>
    <x v="62"/>
    <s v="AP000000335100001"/>
    <s v="LMF"/>
    <s v="AMERICANEXPRESS/11.13.20"/>
    <s v="RELIABLE COPY PRODUCPANAMA CITY         FL"/>
    <n v="111.68"/>
    <m/>
    <n v="-111.68"/>
  </r>
  <r>
    <x v="3"/>
    <x v="33"/>
    <s v="Instructional Materials"/>
    <x v="13"/>
    <s v="AP000000322200002"/>
    <s v="LMF"/>
    <s v="AMERICANEXPRESS/7.15.20"/>
    <s v="TALLY-HO DRIVE IN"/>
    <n v="42.86"/>
    <m/>
    <n v="-42.86"/>
  </r>
  <r>
    <x v="3"/>
    <x v="33"/>
    <s v="Instructional Materials"/>
    <x v="13"/>
    <s v="AP000000322200002"/>
    <s v="LMF"/>
    <s v="AMERICANEXPRESS/7.15.20"/>
    <s v="Walmart Supercenter"/>
    <n v="1000"/>
    <m/>
    <n v="-1000"/>
  </r>
  <r>
    <x v="3"/>
    <x v="33"/>
    <s v="Instructional Materials"/>
    <x v="13"/>
    <s v="AP000000322200002"/>
    <s v="LMF"/>
    <s v="AMERICANEXPRESS/7.15.20"/>
    <s v="WEATHERPODS"/>
    <n v="813.69"/>
    <m/>
    <n v="-813.69"/>
  </r>
  <r>
    <x v="3"/>
    <x v="33"/>
    <s v="Instructional Materials"/>
    <x v="13"/>
    <s v="AP000000322200002"/>
    <s v="LMF"/>
    <s v="AMERICANEXPRESS/7.15.20"/>
    <s v="Walmart Supercenter"/>
    <n v="840"/>
    <m/>
    <n v="-840"/>
  </r>
  <r>
    <x v="3"/>
    <x v="33"/>
    <s v="Instructional Materials"/>
    <x v="13"/>
    <s v="AP000000322200002"/>
    <s v="LMF"/>
    <s v="AMERICANEXPRESS/7.15.20"/>
    <s v="Walmart Supercenter"/>
    <n v="1000"/>
    <m/>
    <n v="-1000"/>
  </r>
  <r>
    <x v="3"/>
    <x v="33"/>
    <s v="Instructional Materials"/>
    <x v="13"/>
    <s v="AP000000322200002"/>
    <s v="LMF"/>
    <s v="AMERICANEXPRESS/7.15.20"/>
    <s v="DOLLAR GENERAL 12092"/>
    <n v="8.66"/>
    <m/>
    <n v="-8.66"/>
  </r>
  <r>
    <x v="3"/>
    <x v="33"/>
    <s v="Instructional Materials"/>
    <x v="13"/>
    <s v="AP000000322200002"/>
    <s v="LMF"/>
    <s v="AMERICANEXPRESS/7.15.20"/>
    <s v="DOLLAR GENERAL 12092"/>
    <n v="30.53"/>
    <m/>
    <n v="-30.53"/>
  </r>
  <r>
    <x v="3"/>
    <x v="33"/>
    <s v="Instructional Materials"/>
    <x v="13"/>
    <s v="AP000000322200002"/>
    <s v="LMF"/>
    <s v="AMERICANEXPRESS/7.15.20"/>
    <s v="Amazon Marketplace"/>
    <n v="37.49"/>
    <m/>
    <n v="-37.49"/>
  </r>
  <r>
    <x v="3"/>
    <x v="33"/>
    <s v="Instructional Materials"/>
    <x v="13"/>
    <s v="AP000000322200002"/>
    <s v="LMF"/>
    <s v="AMERICANEXPRESS/7.15.20"/>
    <s v="Amazon Marketplace"/>
    <n v="253.56"/>
    <m/>
    <n v="-253.56"/>
  </r>
  <r>
    <x v="3"/>
    <x v="33"/>
    <s v="Instructional Materials"/>
    <x v="13"/>
    <s v="AP000000322200002"/>
    <s v="LMF"/>
    <s v="AMERICANEXPRESS/7.15.20"/>
    <s v="Amazon Marketplace"/>
    <n v="2120.8000000000002"/>
    <m/>
    <n v="-2120.8000000000002"/>
  </r>
  <r>
    <x v="3"/>
    <x v="33"/>
    <s v="Instructional Materials"/>
    <x v="13"/>
    <s v="AP000000322200002"/>
    <s v="LMF"/>
    <s v="AMERICANEXPRESS/7.15.20"/>
    <s v="Amazon Marketplace"/>
    <n v="58.63"/>
    <m/>
    <n v="-58.63"/>
  </r>
  <r>
    <x v="3"/>
    <x v="33"/>
    <s v="Instructional Materials"/>
    <x v="13"/>
    <s v="AP000000322200002"/>
    <s v="LMF"/>
    <s v="AMERICANEXPRESS/7.15.20"/>
    <s v="Amazon Marketplace"/>
    <n v="21.66"/>
    <m/>
    <n v="-21.66"/>
  </r>
  <r>
    <x v="3"/>
    <x v="33"/>
    <s v="Instructional Materials"/>
    <x v="13"/>
    <s v="AP000000322200002"/>
    <s v="LMF"/>
    <s v="AMERICANEXPRESS/7.15.20"/>
    <s v="Amazon Marketplace"/>
    <n v="134.97"/>
    <m/>
    <n v="-134.97"/>
  </r>
  <r>
    <x v="3"/>
    <x v="33"/>
    <s v="Instructional Materials"/>
    <x v="13"/>
    <s v="AP000000322200002"/>
    <s v="LMF"/>
    <s v="AMERICANEXPRESS/7.15.20"/>
    <s v="SHOPSMARTER.COM     800-255-6355        CT"/>
    <n v="9.9700000000000006"/>
    <m/>
    <n v="-9.9700000000000006"/>
  </r>
  <r>
    <x v="3"/>
    <x v="33"/>
    <s v="Instructional Materials"/>
    <x v="13"/>
    <s v="AP000000322200002"/>
    <s v="LMF"/>
    <s v="AMERICANEXPRESS/7.15.20"/>
    <s v="Amazon Marketplace"/>
    <n v="169.9"/>
    <m/>
    <n v="-169.9"/>
  </r>
  <r>
    <x v="3"/>
    <x v="33"/>
    <s v="Instructional Materials"/>
    <x v="83"/>
    <s v="AP000000323600001"/>
    <s v="LMF"/>
    <s v="HERFF/2647741"/>
    <s v="Cap and Gowns"/>
    <n v="766.53"/>
    <m/>
    <n v="-766.53"/>
  </r>
  <r>
    <x v="3"/>
    <x v="33"/>
    <s v="Instructional Materials"/>
    <x v="22"/>
    <s v="AP000000326600003"/>
    <s v="LMF"/>
    <s v="HERFF/002647741"/>
    <s v="Cap &amp; Gowns"/>
    <n v="766.53"/>
    <m/>
    <n v="-766.53"/>
  </r>
  <r>
    <x v="3"/>
    <x v="33"/>
    <s v="Instructional Materials"/>
    <x v="24"/>
    <s v="AP000000325300001"/>
    <s v="LMF"/>
    <s v="AMERICANEXPRESS/8.14.20"/>
    <s v="DOLLAR GENERAL      PANAMA CITY         FL"/>
    <n v="2.95"/>
    <m/>
    <n v="-2.95"/>
  </r>
  <r>
    <x v="3"/>
    <x v="33"/>
    <s v="Instructional Materials"/>
    <x v="24"/>
    <s v="AP000000325300001"/>
    <s v="LMF"/>
    <s v="AMERICANEXPRESS/8.14.20"/>
    <s v="ECONOMIST Newspaper (800)456-6086       NY"/>
    <n v="69"/>
    <m/>
    <n v="-69"/>
  </r>
  <r>
    <x v="3"/>
    <x v="33"/>
    <s v="Instructional Materials"/>
    <x v="24"/>
    <s v="AP000000325300001"/>
    <s v="LMF"/>
    <s v="AMERICANEXPRESS/8.14.20"/>
    <s v="LOWE''S              PANAMA CITY         FL"/>
    <n v="143.16999999999999"/>
    <m/>
    <n v="-143.16999999999999"/>
  </r>
  <r>
    <x v="3"/>
    <x v="33"/>
    <s v="Instructional Materials"/>
    <x v="24"/>
    <s v="AP000000325300001"/>
    <s v="LMF"/>
    <s v="AMERICANEXPRESS/8.14.20"/>
    <s v="WAL-MART SUPERCENTERPANAMA CITY         FL"/>
    <n v="1000"/>
    <m/>
    <n v="-1000"/>
  </r>
  <r>
    <x v="3"/>
    <x v="33"/>
    <s v="Instructional Materials"/>
    <x v="24"/>
    <s v="AP000000325300001"/>
    <s v="LMF"/>
    <s v="AMERICANEXPRESS/8.14.20"/>
    <s v="WAL-MART SUPERCENTERCALLAWAY            FL"/>
    <n v="601.75"/>
    <m/>
    <n v="-601.75"/>
  </r>
  <r>
    <x v="3"/>
    <x v="33"/>
    <s v="Instructional Materials"/>
    <x v="24"/>
    <s v="AP000000325300001"/>
    <s v="LMF"/>
    <s v="AMERICANEXPRESS/8.14.20"/>
    <s v="Vudu.com            8885548838          CA"/>
    <n v="4.99"/>
    <m/>
    <n v="-4.99"/>
  </r>
  <r>
    <x v="3"/>
    <x v="33"/>
    <s v="Instructional Materials"/>
    <x v="24"/>
    <s v="AP000000325300001"/>
    <s v="LMF"/>
    <s v="AMERICANEXPRESS/8.14.20"/>
    <s v="THE HOME DEPOT      PANAMA CITY         FL"/>
    <n v="10.26"/>
    <m/>
    <n v="-10.26"/>
  </r>
  <r>
    <x v="3"/>
    <x v="33"/>
    <s v="Instructional Materials"/>
    <x v="24"/>
    <s v="AP000000325300001"/>
    <s v="LMF"/>
    <s v="AMERICANEXPRESS/8.14.20"/>
    <s v="THE HOME DEPOT      PANAMA CITY         FL"/>
    <n v="41.16"/>
    <m/>
    <n v="-41.16"/>
  </r>
  <r>
    <x v="3"/>
    <x v="33"/>
    <s v="Instructional Materials"/>
    <x v="24"/>
    <s v="AP000000325300001"/>
    <s v="LMF"/>
    <s v="AMERICANEXPRESS/8.14.20"/>
    <s v="SHOPSMARTER.COM     800-255-6355        CT"/>
    <n v="9.9700000000000006"/>
    <m/>
    <n v="-9.9700000000000006"/>
  </r>
  <r>
    <x v="3"/>
    <x v="33"/>
    <s v="Instructional Materials"/>
    <x v="24"/>
    <s v="AP000000325300001"/>
    <s v="LMF"/>
    <s v="AMERICANEXPRESS/8.14.20"/>
    <s v="WAL-MART SUPERCENTERPANAMA CITY         FL"/>
    <n v="78.14"/>
    <m/>
    <n v="-78.14"/>
  </r>
  <r>
    <x v="3"/>
    <x v="33"/>
    <s v="Instructional Materials"/>
    <x v="24"/>
    <s v="AP000000325300001"/>
    <s v="LMF"/>
    <s v="AMERICANEXPRESS/8.14.20"/>
    <s v="NETFLIX.COM         866-579-7172        CA"/>
    <n v="9.7200000000000006"/>
    <m/>
    <n v="-9.7200000000000006"/>
  </r>
  <r>
    <x v="3"/>
    <x v="33"/>
    <s v="Instructional Materials"/>
    <x v="24"/>
    <s v="AP000000325300001"/>
    <s v="LMF"/>
    <s v="AMERICANEXPRESS/8.14.20"/>
    <s v="LOWE''S              PANAMA CITY         FL"/>
    <n v="341.9"/>
    <m/>
    <n v="-341.9"/>
  </r>
  <r>
    <x v="3"/>
    <x v="33"/>
    <s v="Instructional Materials"/>
    <x v="24"/>
    <s v="AP000000325300001"/>
    <s v="LMF"/>
    <s v="AMERICANEXPRESS/8.14.20"/>
    <s v="MRI 000000001       PANAMA CITY         FL"/>
    <n v="50"/>
    <m/>
    <n v="-50"/>
  </r>
  <r>
    <x v="3"/>
    <x v="33"/>
    <s v="Instructional Materials"/>
    <x v="24"/>
    <s v="AP000000325300001"/>
    <s v="LMF"/>
    <s v="AMERICANEXPRESS/8.14.20"/>
    <s v="TARGET.COM          800-591-3869        MN"/>
    <n v="14.83"/>
    <m/>
    <n v="-14.83"/>
  </r>
  <r>
    <x v="3"/>
    <x v="33"/>
    <s v="Instructional Materials"/>
    <x v="24"/>
    <s v="AP000000325300001"/>
    <s v="LMF"/>
    <s v="AMERICANEXPRESS/8.14.20"/>
    <s v="GHM NEWS HERALD ADV PANAMA CITY         FL"/>
    <n v="251"/>
    <m/>
    <n v="-251"/>
  </r>
  <r>
    <x v="3"/>
    <x v="33"/>
    <s v="Instructional Materials"/>
    <x v="24"/>
    <s v="AP000000325300001"/>
    <s v="LMF"/>
    <s v="AMERICANEXPRESS/8.14.20"/>
    <s v="LOWE''S              PANAMA CITY BEACH   FL"/>
    <n v="27.54"/>
    <m/>
    <n v="-27.54"/>
  </r>
  <r>
    <x v="3"/>
    <x v="33"/>
    <s v="Instructional Materials"/>
    <x v="24"/>
    <s v="AP000000325300001"/>
    <s v="LMF"/>
    <s v="AMERICANEXPRESS/8.14.20"/>
    <s v="LOWE''S              PANAMA CITY BEACH   FL"/>
    <n v="699.24"/>
    <m/>
    <n v="-699.24"/>
  </r>
  <r>
    <x v="3"/>
    <x v="33"/>
    <s v="Instructional Materials"/>
    <x v="24"/>
    <s v="AP000000325300001"/>
    <s v="LMF"/>
    <s v="AMERICANEXPRESS/8.14.20"/>
    <s v="THE HOME DEPOT      PANAMA CITY         FL"/>
    <n v="53.2"/>
    <m/>
    <n v="-53.2"/>
  </r>
  <r>
    <x v="3"/>
    <x v="33"/>
    <s v="Instructional Materials"/>
    <x v="24"/>
    <s v="AP000000325300001"/>
    <s v="LMF"/>
    <s v="AMERICANEXPRESS/8.14.20"/>
    <s v="JOHN R COTTON 000000PANAMA CITY         FL"/>
    <n v="50"/>
    <m/>
    <n v="-50"/>
  </r>
  <r>
    <x v="3"/>
    <x v="33"/>
    <s v="Instructional Materials"/>
    <x v="24"/>
    <s v="AP000000325300001"/>
    <s v="LMF"/>
    <s v="AMERICANEXPRESS/8.14.20"/>
    <s v="Vudu.com            8885548838          CA"/>
    <n v="4.99"/>
    <m/>
    <n v="-4.99"/>
  </r>
  <r>
    <x v="3"/>
    <x v="33"/>
    <s v="Instructional Materials"/>
    <x v="24"/>
    <s v="AP000000325300001"/>
    <s v="LMF"/>
    <s v="AMERICANEXPRESS/8.14.20"/>
    <s v="THE HOME DEPOT 6303 PANAMA CITY         FL"/>
    <n v="95.28"/>
    <m/>
    <n v="-95.28"/>
  </r>
  <r>
    <x v="3"/>
    <x v="33"/>
    <s v="Instructional Materials"/>
    <x v="24"/>
    <s v="AP000000325300001"/>
    <s v="LMF"/>
    <s v="AMERICANEXPRESS/8.14.20"/>
    <s v="WAL-MART SUPERCENTERPANAMA CITY         FL"/>
    <n v="400"/>
    <m/>
    <n v="-400"/>
  </r>
  <r>
    <x v="3"/>
    <x v="33"/>
    <s v="Instructional Materials"/>
    <x v="24"/>
    <s v="AP000000325300001"/>
    <s v="LMF"/>
    <s v="AMERICANEXPRESS/8.14.20"/>
    <s v="DOLLAR GENERAL      PANAMA CITY         FL"/>
    <n v="39.96"/>
    <m/>
    <n v="-39.96"/>
  </r>
  <r>
    <x v="3"/>
    <x v="33"/>
    <s v="Instructional Materials"/>
    <x v="24"/>
    <s v="AP000000325300001"/>
    <s v="LMF"/>
    <s v="AMERICANEXPRESS/8.14.20"/>
    <s v="DOLLAR TREE 00000031PANAMA CITY         FL"/>
    <n v="20.21"/>
    <m/>
    <n v="-20.21"/>
  </r>
  <r>
    <x v="3"/>
    <x v="33"/>
    <s v="Instructional Materials"/>
    <x v="24"/>
    <s v="AP000000325300001"/>
    <s v="LMF"/>
    <s v="AMERICANEXPRESS/8.14.20"/>
    <s v="DOLLARTREE 000007349PANAMA CITY         FL"/>
    <n v="40.43"/>
    <m/>
    <n v="-40.43"/>
  </r>
  <r>
    <x v="3"/>
    <x v="33"/>
    <s v="Instructional Materials"/>
    <x v="24"/>
    <s v="AP000000325300001"/>
    <s v="LMF"/>
    <s v="AMERICANEXPRESS/8.14.20"/>
    <s v="PAYPAL *30ATENTSEVE 4029357733          FL"/>
    <n v="2890"/>
    <m/>
    <n v="-2890"/>
  </r>
  <r>
    <x v="3"/>
    <x v="33"/>
    <s v="Instructional Materials"/>
    <x v="24"/>
    <s v="AP000000325300001"/>
    <s v="LMF"/>
    <s v="AMERICANEXPRESS/8.14.20"/>
    <s v="TARGET.COM          800-591-3869        MN"/>
    <n v="14.83"/>
    <m/>
    <n v="-14.83"/>
  </r>
  <r>
    <x v="3"/>
    <x v="33"/>
    <s v="Instructional Materials"/>
    <x v="24"/>
    <s v="AP000000325300001"/>
    <s v="LMF"/>
    <s v="AMERICANEXPRESS/8.14.20"/>
    <s v="TARGET.COM          800-591-3869        MN"/>
    <n v="95.39"/>
    <m/>
    <n v="-95.39"/>
  </r>
  <r>
    <x v="3"/>
    <x v="33"/>
    <s v="Instructional Materials"/>
    <x v="24"/>
    <s v="AP000000325300001"/>
    <s v="LMF"/>
    <s v="AMERICANEXPRESS/8.14.20"/>
    <s v="CVS PHARMACY        PANAMA CITY         FL"/>
    <n v="16.5"/>
    <m/>
    <n v="-16.5"/>
  </r>
  <r>
    <x v="3"/>
    <x v="33"/>
    <s v="Instructional Materials"/>
    <x v="24"/>
    <s v="AP000000325300001"/>
    <s v="LMF"/>
    <s v="AMERICANEXPRESS/8.14.20"/>
    <s v="JOHN R COTTON 000000PANAMA CITY         FL"/>
    <n v="50"/>
    <m/>
    <n v="-50"/>
  </r>
  <r>
    <x v="3"/>
    <x v="33"/>
    <s v="Instructional Materials"/>
    <x v="24"/>
    <s v="AP000000325300001"/>
    <s v="LMF"/>
    <s v="AMERICANEXPRESS/8.14.20"/>
    <s v="LOWE''S              PANAMA CITY         FL"/>
    <n v="15.5"/>
    <m/>
    <n v="-15.5"/>
  </r>
  <r>
    <x v="3"/>
    <x v="33"/>
    <s v="Instructional Materials"/>
    <x v="24"/>
    <s v="AP000000325300001"/>
    <s v="LMF"/>
    <s v="AMERICANEXPRESS/8.14.20"/>
    <s v="LOWE''S              PANAMA CITY         FL"/>
    <n v="15.5"/>
    <m/>
    <n v="-15.5"/>
  </r>
  <r>
    <x v="3"/>
    <x v="33"/>
    <s v="Instructional Materials"/>
    <x v="24"/>
    <s v="AP000000325300001"/>
    <s v="LMF"/>
    <s v="AMERICANEXPRESS/8.14.20"/>
    <s v="THE HOME DEPOT 6303 PANAMA CITY         FL"/>
    <n v="209.25"/>
    <m/>
    <n v="-209.25"/>
  </r>
  <r>
    <x v="3"/>
    <x v="33"/>
    <s v="Instructional Materials"/>
    <x v="24"/>
    <s v="AP000000325300001"/>
    <s v="LMF"/>
    <s v="AMERICANEXPRESS/8.14.20"/>
    <s v="THE HOME DEPOT 6303 PANAMA CITY         FL"/>
    <n v="241.56"/>
    <m/>
    <n v="-241.56"/>
  </r>
  <r>
    <x v="3"/>
    <x v="33"/>
    <s v="Instructional Materials"/>
    <x v="24"/>
    <s v="AP000000325300001"/>
    <s v="LMF"/>
    <s v="AMERICANEXPRESS/8.14.20"/>
    <s v="WAL-MART SUPERCENTERCALLAWAY            FL"/>
    <n v="9.5399999999999991"/>
    <m/>
    <n v="-9.5399999999999991"/>
  </r>
  <r>
    <x v="3"/>
    <x v="33"/>
    <s v="Instructional Materials"/>
    <x v="24"/>
    <s v="AP000000325300001"/>
    <s v="LMF"/>
    <s v="AMERICANEXPRESS/8.14.20"/>
    <s v="BRENT DECKER        Panama City         FL"/>
    <n v="750"/>
    <m/>
    <n v="-750"/>
  </r>
  <r>
    <x v="3"/>
    <x v="33"/>
    <s v="Instructional Materials"/>
    <x v="24"/>
    <s v="AP000000325300001"/>
    <s v="LMF"/>
    <s v="AMERICANEXPRESS/8.14.20"/>
    <s v="DR JIGISH PATEL MD PPANAMA CITY         FL"/>
    <n v="20"/>
    <m/>
    <n v="-20"/>
  </r>
  <r>
    <x v="3"/>
    <x v="33"/>
    <s v="Instructional Materials"/>
    <x v="24"/>
    <s v="AP000000325300001"/>
    <s v="LMF"/>
    <s v="AMERICANEXPRESS/8.14.20"/>
    <s v="LOWE''S              PANAMA CITY         FL"/>
    <n v="59.21"/>
    <m/>
    <n v="-59.21"/>
  </r>
  <r>
    <x v="3"/>
    <x v="33"/>
    <s v="Instructional Materials"/>
    <x v="24"/>
    <s v="AP000000325300001"/>
    <s v="LMF"/>
    <s v="AMERICANEXPRESS/8.14.20"/>
    <s v="THE HOME DEPOT      PANAMA CITY         FL"/>
    <n v="44.75"/>
    <m/>
    <n v="-44.75"/>
  </r>
  <r>
    <x v="3"/>
    <x v="33"/>
    <s v="Instructional Materials"/>
    <x v="24"/>
    <s v="AP000000325300001"/>
    <s v="LMF"/>
    <s v="AMERICANEXPRESS/8.14.20"/>
    <s v="THE HOME DEPOT 6303 PANAMA CITY         FL"/>
    <n v="384.87"/>
    <m/>
    <n v="-384.87"/>
  </r>
  <r>
    <x v="3"/>
    <x v="33"/>
    <s v="Instructional Materials"/>
    <x v="24"/>
    <s v="AP000000325300001"/>
    <s v="LMF"/>
    <s v="AMERICANEXPRESS/8.14.20"/>
    <s v="AMEX Shipping Credit"/>
    <m/>
    <n v="20"/>
    <n v="20"/>
  </r>
  <r>
    <x v="3"/>
    <x v="33"/>
    <s v="Instructional Materials"/>
    <x v="24"/>
    <s v="AP000000325300001"/>
    <s v="LMF"/>
    <s v="AMERICANEXPRESS/8.14.20"/>
    <s v="PBS CONSUMER SALES PARLINGTON           VA"/>
    <m/>
    <n v="26.74"/>
    <n v="26.74"/>
  </r>
  <r>
    <x v="3"/>
    <x v="33"/>
    <s v="Instructional Materials"/>
    <x v="29"/>
    <s v="AP000000326000002"/>
    <s v="LMF"/>
    <s v="MCCAULEY/6.23.20REIMB"/>
    <s v="Po Folks Grad Dinner"/>
    <n v="134.47999999999999"/>
    <m/>
    <n v="-134.47999999999999"/>
  </r>
  <r>
    <x v="3"/>
    <x v="33"/>
    <s v="Instructional Materials"/>
    <x v="31"/>
    <s v="AP000000326700001"/>
    <s v="LMF"/>
    <s v="GRABNERK/TEACHERLEAD2020"/>
    <s v="Teacher Lead"/>
    <n v="295.5"/>
    <m/>
    <n v="-295.5"/>
  </r>
  <r>
    <x v="3"/>
    <x v="33"/>
    <s v="Instructional Materials"/>
    <x v="31"/>
    <s v="AP000000326700002"/>
    <s v="LMF"/>
    <s v="MCCAULEY/TEACHERLEAD2020"/>
    <s v="Teacher Lead"/>
    <n v="295.5"/>
    <m/>
    <n v="-295.5"/>
  </r>
  <r>
    <x v="3"/>
    <x v="33"/>
    <s v="Instructional Materials"/>
    <x v="31"/>
    <s v="AP000000326700003"/>
    <s v="LMF"/>
    <s v="ANASTASIO/TEACHERLEAD2020"/>
    <s v="Teacher Lead"/>
    <n v="147.75"/>
    <m/>
    <n v="-147.75"/>
  </r>
  <r>
    <x v="3"/>
    <x v="33"/>
    <s v="Instructional Materials"/>
    <x v="31"/>
    <s v="AP000000326700004"/>
    <s v="LMF"/>
    <s v="ZEBROSKIM/TEACHERLEAD2020"/>
    <s v="Teacher Lead"/>
    <n v="147.75"/>
    <m/>
    <n v="-147.75"/>
  </r>
  <r>
    <x v="3"/>
    <x v="33"/>
    <s v="Instructional Materials"/>
    <x v="32"/>
    <s v="AP000000326900001"/>
    <s v="LMF"/>
    <s v="SFSPREPAIDVISA/9.28.20HH"/>
    <s v="Andys Flour"/>
    <n v="51.32"/>
    <m/>
    <n v="-51.32"/>
  </r>
  <r>
    <x v="3"/>
    <x v="33"/>
    <s v="Instructional Materials"/>
    <x v="33"/>
    <s v="AP000000328900001"/>
    <s v="LMF"/>
    <s v="MCCAULEY/VC 14889"/>
    <s v="MCCAULEY/VC 14889"/>
    <m/>
    <n v="801.32"/>
    <n v="801.32"/>
  </r>
  <r>
    <x v="3"/>
    <x v="33"/>
    <s v="Instructional Materials"/>
    <x v="38"/>
    <s v="AP000000330100001"/>
    <s v="LMF"/>
    <s v="AMERICANEXPRESS/9.14.20"/>
    <s v="DOLLARTREE 000007349PANAMA CITY         FL"/>
    <n v="3.24"/>
    <m/>
    <n v="-3.24"/>
  </r>
  <r>
    <x v="3"/>
    <x v="33"/>
    <s v="Instructional Materials"/>
    <x v="38"/>
    <s v="AP000000330100001"/>
    <s v="LMF"/>
    <s v="AMERICANEXPRESS/9.14.20"/>
    <s v="LOWE''S              PANAMA CITY         FL"/>
    <n v="48.44"/>
    <m/>
    <n v="-48.44"/>
  </r>
  <r>
    <x v="3"/>
    <x v="33"/>
    <s v="Instructional Materials"/>
    <x v="38"/>
    <s v="AP000000330100001"/>
    <s v="LMF"/>
    <s v="AMERICANEXPRESS/9.14.20"/>
    <s v="DOLLAR GENERAL      PANAMA CITY         FL"/>
    <n v="37.44"/>
    <m/>
    <n v="-37.44"/>
  </r>
  <r>
    <x v="3"/>
    <x v="33"/>
    <s v="Instructional Materials"/>
    <x v="38"/>
    <s v="AP000000330100001"/>
    <s v="LMF"/>
    <s v="AMERICANEXPRESS/9.14.20"/>
    <s v="DOLLAR GENERAL      PANAMA CITY         FL"/>
    <n v="40"/>
    <m/>
    <n v="-40"/>
  </r>
  <r>
    <x v="3"/>
    <x v="33"/>
    <s v="Instructional Materials"/>
    <x v="38"/>
    <s v="AP000000330100001"/>
    <s v="LMF"/>
    <s v="AMERICANEXPRESS/9.14.20"/>
    <s v="DOLLAR GENERAL      PANAMA CITY         FL"/>
    <n v="66"/>
    <m/>
    <n v="-66"/>
  </r>
  <r>
    <x v="3"/>
    <x v="33"/>
    <s v="Instructional Materials"/>
    <x v="38"/>
    <s v="AP000000330100001"/>
    <s v="LMF"/>
    <s v="AMERICANEXPRESS/9.14.20"/>
    <s v="DOLLAR GENERAL      PANAMA CITY         FL"/>
    <n v="153.58000000000001"/>
    <m/>
    <n v="-153.58000000000001"/>
  </r>
  <r>
    <x v="3"/>
    <x v="33"/>
    <s v="Instructional Materials"/>
    <x v="38"/>
    <s v="AP000000330100001"/>
    <s v="LMF"/>
    <s v="AMERICANEXPRESS/9.14.20"/>
    <s v="DOLLAR TREE 00000031PANAMA CITY         FL"/>
    <n v="2.16"/>
    <m/>
    <n v="-2.16"/>
  </r>
  <r>
    <x v="3"/>
    <x v="33"/>
    <s v="Instructional Materials"/>
    <x v="38"/>
    <s v="AP000000330100001"/>
    <s v="LMF"/>
    <s v="AMERICANEXPRESS/9.14.20"/>
    <s v="LOWE''S              PANAMA CITY         FL"/>
    <n v="364.98"/>
    <m/>
    <n v="-364.98"/>
  </r>
  <r>
    <x v="3"/>
    <x v="33"/>
    <s v="Instructional Materials"/>
    <x v="38"/>
    <s v="AP000000330100001"/>
    <s v="LMF"/>
    <s v="AMERICANEXPRESS/9.14.20"/>
    <s v="LOWE''S              PANAMA CITY         FL"/>
    <n v="546.48"/>
    <m/>
    <n v="-546.48"/>
  </r>
  <r>
    <x v="3"/>
    <x v="33"/>
    <s v="Instructional Materials"/>
    <x v="38"/>
    <s v="AP000000330100001"/>
    <s v="LMF"/>
    <s v="AMERICANEXPRESS/9.14.20"/>
    <s v="ONE STOP COMPLETE WAPANAMA CITY         FL"/>
    <n v="309"/>
    <m/>
    <n v="-309"/>
  </r>
  <r>
    <x v="3"/>
    <x v="33"/>
    <s v="Instructional Materials"/>
    <x v="38"/>
    <s v="AP000000330100001"/>
    <s v="LMF"/>
    <s v="AMERICANEXPRESS/9.14.20"/>
    <s v="THE HOME DEPOT      PANAMA CITY         FL"/>
    <n v="134.81"/>
    <m/>
    <n v="-134.81"/>
  </r>
  <r>
    <x v="3"/>
    <x v="33"/>
    <s v="Instructional Materials"/>
    <x v="38"/>
    <s v="AP000000330100001"/>
    <s v="LMF"/>
    <s v="AMERICANEXPRESS/9.14.20"/>
    <s v="THE HOME DEPOT 6303 PANAMA CITY         FL"/>
    <n v="99.7"/>
    <m/>
    <n v="-99.7"/>
  </r>
  <r>
    <x v="3"/>
    <x v="33"/>
    <s v="Instructional Materials"/>
    <x v="38"/>
    <s v="AP000000330100001"/>
    <s v="LMF"/>
    <s v="AMERICANEXPRESS/9.14.20"/>
    <s v="THE HOME DEPOT 6303 PANAMA CITY         FL"/>
    <n v="328.7"/>
    <m/>
    <n v="-328.7"/>
  </r>
  <r>
    <x v="3"/>
    <x v="33"/>
    <s v="Instructional Materials"/>
    <x v="38"/>
    <s v="AP000000330100001"/>
    <s v="LMF"/>
    <s v="AMERICANEXPRESS/9.14.20"/>
    <s v="WAL-MART SUPERCENTERPANAMA CITY         FL"/>
    <n v="302.45"/>
    <m/>
    <n v="-302.45"/>
  </r>
  <r>
    <x v="3"/>
    <x v="33"/>
    <s v="Instructional Materials"/>
    <x v="38"/>
    <s v="AP000000330100001"/>
    <s v="LMF"/>
    <s v="AMERICANEXPRESS/9.14.20"/>
    <s v="Amazon Marketplace"/>
    <n v="5.34"/>
    <m/>
    <n v="-5.34"/>
  </r>
  <r>
    <x v="3"/>
    <x v="33"/>
    <s v="Instructional Materials"/>
    <x v="38"/>
    <s v="AP000000330100001"/>
    <s v="LMF"/>
    <s v="AMERICANEXPRESS/9.14.20"/>
    <s v="Amazon Marketplace"/>
    <n v="963.93"/>
    <m/>
    <n v="-963.93"/>
  </r>
  <r>
    <x v="3"/>
    <x v="33"/>
    <s v="Instructional Materials"/>
    <x v="38"/>
    <s v="AP000000330100001"/>
    <s v="LMF"/>
    <s v="AMERICANEXPRESS/9.14.20"/>
    <s v="Amazon Marketplace"/>
    <n v="33.29"/>
    <m/>
    <n v="-33.29"/>
  </r>
  <r>
    <x v="3"/>
    <x v="33"/>
    <s v="Instructional Materials"/>
    <x v="38"/>
    <s v="AP000000330100001"/>
    <s v="LMF"/>
    <s v="AMERICANEXPRESS/9.14.20"/>
    <s v="Amazon Marketplace"/>
    <n v="299.98"/>
    <m/>
    <n v="-299.98"/>
  </r>
  <r>
    <x v="3"/>
    <x v="33"/>
    <s v="Instructional Materials"/>
    <x v="38"/>
    <s v="AP000000330100001"/>
    <s v="LMF"/>
    <s v="AMERICANEXPRESS/9.14.20"/>
    <s v="DOLLARTREE 000007349PANAMA CITY         FL"/>
    <n v="17.29"/>
    <m/>
    <n v="-17.29"/>
  </r>
  <r>
    <x v="3"/>
    <x v="33"/>
    <s v="Instructional Materials"/>
    <x v="38"/>
    <s v="AP000000330100001"/>
    <s v="LMF"/>
    <s v="AMERICANEXPRESS/9.14.20"/>
    <s v="LOWE''S              PANAMA CITY         FL"/>
    <n v="246.9"/>
    <m/>
    <n v="-246.9"/>
  </r>
  <r>
    <x v="3"/>
    <x v="33"/>
    <s v="Instructional Materials"/>
    <x v="38"/>
    <s v="AP000000330100001"/>
    <s v="LMF"/>
    <s v="AMERICANEXPRESS/9.14.20"/>
    <s v="DOLLAR TREE 00000462LYNN HAVEN          FL"/>
    <n v="120.91"/>
    <m/>
    <n v="-120.91"/>
  </r>
  <r>
    <x v="3"/>
    <x v="33"/>
    <s v="Instructional Materials"/>
    <x v="38"/>
    <s v="AP000000330100001"/>
    <s v="LMF"/>
    <s v="AMERICANEXPRESS/9.14.20"/>
    <s v="Vudu.com            8885548838          CA"/>
    <n v="14.99"/>
    <m/>
    <n v="-14.99"/>
  </r>
  <r>
    <x v="3"/>
    <x v="33"/>
    <s v="Instructional Materials"/>
    <x v="38"/>
    <s v="AP000000330100001"/>
    <s v="LMF"/>
    <s v="AMERICANEXPRESS/9.14.20"/>
    <s v="THE HOME DEPOT 6303 PANAMA CITY         FL"/>
    <n v="98.32"/>
    <m/>
    <n v="-98.32"/>
  </r>
  <r>
    <x v="3"/>
    <x v="33"/>
    <s v="Instructional Materials"/>
    <x v="38"/>
    <s v="AP000000330100001"/>
    <s v="LMF"/>
    <s v="AMERICANEXPRESS/9.14.20"/>
    <s v="AMAZON.COM*MM56U44Q0AMZN.COM/BILL       WA"/>
    <n v="427.96"/>
    <m/>
    <n v="-427.96"/>
  </r>
  <r>
    <x v="3"/>
    <x v="33"/>
    <s v="Instructional Materials"/>
    <x v="38"/>
    <s v="AP000000330100001"/>
    <s v="LMF"/>
    <s v="AMERICANEXPRESS/9.14.20"/>
    <s v="Amazon Marketplace"/>
    <n v="246.05"/>
    <m/>
    <n v="-246.05"/>
  </r>
  <r>
    <x v="3"/>
    <x v="33"/>
    <s v="Instructional Materials"/>
    <x v="38"/>
    <s v="AP000000330100001"/>
    <s v="LMF"/>
    <s v="AMERICANEXPRESS/9.14.20"/>
    <s v="THE HOME DEPOT      PANAMA CITY         FL"/>
    <n v="45.94"/>
    <m/>
    <n v="-45.94"/>
  </r>
  <r>
    <x v="3"/>
    <x v="33"/>
    <s v="Instructional Materials"/>
    <x v="38"/>
    <s v="AP000000330100001"/>
    <s v="LMF"/>
    <s v="AMERICANEXPRESS/9.14.20"/>
    <s v="THE HOME DEPOT      PANAMA CITY         FL"/>
    <n v="119.64"/>
    <m/>
    <n v="-119.64"/>
  </r>
  <r>
    <x v="3"/>
    <x v="33"/>
    <s v="Instructional Materials"/>
    <x v="38"/>
    <s v="AP000000330100001"/>
    <s v="LMF"/>
    <s v="AMERICANEXPRESS/9.14.20"/>
    <s v="WAL-MART SUPERCENTERLYNN HAVEN          FL"/>
    <n v="402.75"/>
    <m/>
    <n v="-402.75"/>
  </r>
  <r>
    <x v="3"/>
    <x v="33"/>
    <s v="Instructional Materials"/>
    <x v="38"/>
    <s v="AP000000330100001"/>
    <s v="LMF"/>
    <s v="AMERICANEXPRESS/9.14.20"/>
    <s v="WAL-MART SUPERCENTERPANAMA CITY         FL"/>
    <n v="48.41"/>
    <m/>
    <n v="-48.41"/>
  </r>
  <r>
    <x v="3"/>
    <x v="33"/>
    <s v="Instructional Materials"/>
    <x v="38"/>
    <s v="AP000000330100001"/>
    <s v="LMF"/>
    <s v="AMERICANEXPRESS/9.14.20"/>
    <s v="LOWE''S              PANAMA CITY         FL"/>
    <n v="272.08"/>
    <m/>
    <n v="-272.08"/>
  </r>
  <r>
    <x v="3"/>
    <x v="33"/>
    <s v="Instructional Materials"/>
    <x v="38"/>
    <s v="AP000000330100001"/>
    <s v="LMF"/>
    <s v="AMERICANEXPRESS/9.14.20"/>
    <s v="Amazon Marketplace"/>
    <n v="725.73"/>
    <m/>
    <n v="-725.73"/>
  </r>
  <r>
    <x v="3"/>
    <x v="33"/>
    <s v="Instructional Materials"/>
    <x v="38"/>
    <s v="AP000000330100001"/>
    <s v="LMF"/>
    <s v="AMERICANEXPRESS/9.14.20"/>
    <s v="NETFLIX.COM         866-579-7172        CA"/>
    <n v="9.7200000000000006"/>
    <m/>
    <n v="-9.7200000000000006"/>
  </r>
  <r>
    <x v="3"/>
    <x v="33"/>
    <s v="Instructional Materials"/>
    <x v="38"/>
    <s v="AP000000330100001"/>
    <s v="LMF"/>
    <s v="AMERICANEXPRESS/9.14.20"/>
    <s v="BATTERY SOURCE #027 PANAMA CITY         FL"/>
    <n v="262.42"/>
    <m/>
    <n v="-262.42"/>
  </r>
  <r>
    <x v="3"/>
    <x v="33"/>
    <s v="Instructional Materials"/>
    <x v="38"/>
    <s v="AP000000330100001"/>
    <s v="LMF"/>
    <s v="AMERICANEXPRESS/9.14.20"/>
    <s v="WALMART GROCERY     WALMART.COM         AR"/>
    <n v="35.6"/>
    <m/>
    <n v="-35.6"/>
  </r>
  <r>
    <x v="3"/>
    <x v="33"/>
    <s v="Instructional Materials"/>
    <x v="38"/>
    <s v="AP000000330100001"/>
    <s v="LMF"/>
    <s v="AMERICANEXPRESS/9.14.20"/>
    <s v="CHAUTAUQUA INSTITUTICHAUTAUQUA          NY"/>
    <n v="372.55"/>
    <m/>
    <n v="-372.55"/>
  </r>
  <r>
    <x v="3"/>
    <x v="33"/>
    <s v="Instructional Materials"/>
    <x v="38"/>
    <s v="AP000000330100001"/>
    <s v="LMF"/>
    <s v="AMERICANEXPRESS/9.14.20"/>
    <s v="HOBBY LOBBY         PANAMA CITY         FL"/>
    <n v="66.73"/>
    <m/>
    <n v="-66.73"/>
  </r>
  <r>
    <x v="3"/>
    <x v="33"/>
    <s v="Instructional Materials"/>
    <x v="38"/>
    <s v="AP000000330100001"/>
    <s v="LMF"/>
    <s v="AMERICANEXPRESS/9.14.20"/>
    <s v="OFFICE DEPOT #248 00PANAMA CITY         FL"/>
    <n v="93.74"/>
    <m/>
    <n v="-93.74"/>
  </r>
  <r>
    <x v="3"/>
    <x v="33"/>
    <s v="Instructional Materials"/>
    <x v="38"/>
    <s v="AP000000330100001"/>
    <s v="LMF"/>
    <s v="AMERICANEXPRESS/9.14.20"/>
    <s v="DOLLAR GENERAL      PANAMA CITY         FL"/>
    <n v="30.86"/>
    <m/>
    <n v="-30.86"/>
  </r>
  <r>
    <x v="3"/>
    <x v="33"/>
    <s v="Instructional Materials"/>
    <x v="38"/>
    <s v="AP000000330100001"/>
    <s v="LMF"/>
    <s v="AMERICANEXPRESS/9.14.20"/>
    <s v="DOLLAR GENERAL      PANAMA CITY         FL"/>
    <n v="68.31"/>
    <m/>
    <n v="-68.31"/>
  </r>
  <r>
    <x v="3"/>
    <x v="33"/>
    <s v="Instructional Materials"/>
    <x v="38"/>
    <s v="AP000000330100001"/>
    <s v="LMF"/>
    <s v="AMERICANEXPRESS/9.14.20"/>
    <s v="WAL-MART SUPERCENTERPANAMA CITY         FL"/>
    <n v="44.3"/>
    <m/>
    <n v="-44.3"/>
  </r>
  <r>
    <x v="3"/>
    <x v="33"/>
    <s v="Instructional Materials"/>
    <x v="38"/>
    <s v="AP000000330100001"/>
    <s v="LMF"/>
    <s v="AMERICANEXPRESS/9.14.20"/>
    <s v="WAL-MART SUPERCENTERPANAMA CITY         FL"/>
    <n v="700"/>
    <m/>
    <n v="-700"/>
  </r>
  <r>
    <x v="3"/>
    <x v="33"/>
    <s v="Instructional Materials"/>
    <x v="38"/>
    <s v="AP000000330100001"/>
    <s v="LMF"/>
    <s v="AMERICANEXPRESS/9.14.20"/>
    <s v="BEST BUY      008573PANAMA CITY         FL"/>
    <n v="702.44"/>
    <m/>
    <n v="-702.44"/>
  </r>
  <r>
    <x v="3"/>
    <x v="33"/>
    <s v="Instructional Materials"/>
    <x v="38"/>
    <s v="AP000000330100001"/>
    <s v="LMF"/>
    <s v="AMERICANEXPRESS/9.14.20"/>
    <s v="GHM NEWS HERALD ADV PANAMA CITY         FL"/>
    <n v="214.1"/>
    <m/>
    <n v="-214.1"/>
  </r>
  <r>
    <x v="3"/>
    <x v="33"/>
    <s v="Instructional Materials"/>
    <x v="38"/>
    <s v="AP000000330100001"/>
    <s v="LMF"/>
    <s v="AMERICANEXPRESS/9.14.20"/>
    <s v="Audible             audible.com         NJ"/>
    <n v="14.95"/>
    <m/>
    <n v="-14.95"/>
  </r>
  <r>
    <x v="3"/>
    <x v="33"/>
    <s v="Instructional Materials"/>
    <x v="38"/>
    <s v="AP000000330100001"/>
    <s v="LMF"/>
    <s v="AMERICANEXPRESS/9.14.20"/>
    <s v="HALLMARK FLOWER SHOPPANAMA CITY         FL"/>
    <n v="72.5"/>
    <m/>
    <n v="-72.5"/>
  </r>
  <r>
    <x v="3"/>
    <x v="33"/>
    <s v="Instructional Materials"/>
    <x v="38"/>
    <s v="AP000000330100001"/>
    <s v="LMF"/>
    <s v="AMERICANEXPRESS/9.14.20"/>
    <s v="LOWE''S              PANAMA CITY         FL"/>
    <n v="144.47"/>
    <m/>
    <n v="-144.47"/>
  </r>
  <r>
    <x v="3"/>
    <x v="33"/>
    <s v="Instructional Materials"/>
    <x v="38"/>
    <s v="AP000000330100001"/>
    <s v="LMF"/>
    <s v="AMERICANEXPRESS/9.14.20"/>
    <s v="Amazon Marketplace"/>
    <n v="54.99"/>
    <m/>
    <n v="-54.99"/>
  </r>
  <r>
    <x v="3"/>
    <x v="33"/>
    <s v="Instructional Materials"/>
    <x v="38"/>
    <s v="AP000000330100001"/>
    <s v="LMF"/>
    <s v="AMERICANEXPRESS/9.14.20"/>
    <s v="Amazon Marketplace"/>
    <n v="150.24"/>
    <m/>
    <n v="-150.24"/>
  </r>
  <r>
    <x v="3"/>
    <x v="33"/>
    <s v="Instructional Materials"/>
    <x v="38"/>
    <s v="AP000000330100001"/>
    <s v="LMF"/>
    <s v="AMERICANEXPRESS/9.14.20"/>
    <s v="Amazon Marketplace"/>
    <n v="167.99"/>
    <m/>
    <n v="-167.99"/>
  </r>
  <r>
    <x v="3"/>
    <x v="33"/>
    <s v="Instructional Materials"/>
    <x v="38"/>
    <s v="AP000000330100001"/>
    <s v="LMF"/>
    <s v="AMERICANEXPRESS/9.14.20"/>
    <s v="BEST BUY      008573PANAMA CITY         FL"/>
    <n v="54.01"/>
    <m/>
    <n v="-54.01"/>
  </r>
  <r>
    <x v="3"/>
    <x v="33"/>
    <s v="Instructional Materials"/>
    <x v="38"/>
    <s v="AP000000330100001"/>
    <s v="LMF"/>
    <s v="AMERICANEXPRESS/9.14.20"/>
    <s v="BEST BUY      008573PANAMA CITY         FL"/>
    <n v="162.09"/>
    <m/>
    <n v="-162.09"/>
  </r>
  <r>
    <x v="3"/>
    <x v="33"/>
    <s v="Instructional Materials"/>
    <x v="38"/>
    <s v="AP000000330100001"/>
    <s v="LMF"/>
    <s v="AMERICANEXPRESS/9.14.20"/>
    <s v="BEST BUY      008573PANAMA CITY         FL"/>
    <n v="226.9"/>
    <m/>
    <n v="-226.9"/>
  </r>
  <r>
    <x v="3"/>
    <x v="33"/>
    <s v="Instructional Materials"/>
    <x v="38"/>
    <s v="AP000000330100001"/>
    <s v="LMF"/>
    <s v="AMERICANEXPRESS/9.14.20"/>
    <s v="SHOPSMARTER.COM     800-255-6355        CT"/>
    <n v="9.9700000000000006"/>
    <m/>
    <n v="-9.9700000000000006"/>
  </r>
  <r>
    <x v="3"/>
    <x v="33"/>
    <s v="Instructional Materials"/>
    <x v="38"/>
    <s v="AP000000330100001"/>
    <s v="LMF"/>
    <s v="AMERICANEXPRESS/9.14.20"/>
    <s v="OFFICE DEPOT #248 00PANAMA CITY         FL"/>
    <n v="34.549999999999997"/>
    <m/>
    <n v="-34.549999999999997"/>
  </r>
  <r>
    <x v="3"/>
    <x v="33"/>
    <s v="Instructional Materials"/>
    <x v="38"/>
    <s v="AP000000330100001"/>
    <s v="LMF"/>
    <s v="AMERICANEXPRESS/9.14.20"/>
    <s v="WAL-MART SUPERCENTERPANAMA CITY         FL"/>
    <n v="300"/>
    <m/>
    <n v="-300"/>
  </r>
  <r>
    <x v="3"/>
    <x v="33"/>
    <s v="Instructional Materials"/>
    <x v="38"/>
    <s v="AP000000330100001"/>
    <s v="LMF"/>
    <s v="AMERICANEXPRESS/9.14.20"/>
    <s v="Amazon Marketplace"/>
    <n v="12.8"/>
    <m/>
    <n v="-12.8"/>
  </r>
  <r>
    <x v="3"/>
    <x v="33"/>
    <s v="Instructional Materials"/>
    <x v="38"/>
    <s v="AP000000330100001"/>
    <s v="LMF"/>
    <s v="AMERICANEXPRESS/9.14.20"/>
    <s v="WAL-MART SUPERCENTERPANAMA CITY         FL"/>
    <n v="373.25"/>
    <m/>
    <n v="-373.25"/>
  </r>
  <r>
    <x v="3"/>
    <x v="33"/>
    <s v="Instructional Materials"/>
    <x v="38"/>
    <s v="AP000000330100001"/>
    <s v="LMF"/>
    <s v="AMERICANEXPRESS/9.14.20"/>
    <s v="THE HOME DEPOT 6303 PANAMA CITY         FL"/>
    <n v="584.03"/>
    <m/>
    <n v="-584.03"/>
  </r>
  <r>
    <x v="3"/>
    <x v="33"/>
    <s v="Instructional Materials"/>
    <x v="38"/>
    <s v="AP000000330100001"/>
    <s v="LMF"/>
    <s v="AMERICANEXPRESS/9.14.20"/>
    <s v="ACE HOME AND GARDEN PANAMA CITY         FL"/>
    <n v="7.48"/>
    <m/>
    <n v="-7.48"/>
  </r>
  <r>
    <x v="3"/>
    <x v="33"/>
    <s v="Instructional Materials"/>
    <x v="38"/>
    <s v="AP000000330100001"/>
    <s v="LMF"/>
    <s v="AMERICANEXPRESS/9.14.20"/>
    <s v="ANCESTRY DNA        (800)262-3787       UT"/>
    <n v="202.9"/>
    <m/>
    <n v="-202.9"/>
  </r>
  <r>
    <x v="3"/>
    <x v="33"/>
    <s v="Instructional Materials"/>
    <x v="38"/>
    <s v="AP000000330100001"/>
    <s v="LMF"/>
    <s v="AMERICANEXPRESS/9.14.20"/>
    <s v="IN *COASTAL ACQUISITPANAMA CITY         FL"/>
    <n v="86.14"/>
    <m/>
    <n v="-86.14"/>
  </r>
  <r>
    <x v="3"/>
    <x v="33"/>
    <s v="Instructional Materials"/>
    <x v="38"/>
    <s v="AP000000330100001"/>
    <s v="LMF"/>
    <s v="AMERICANEXPRESS/9.14.20"/>
    <s v="IN *COASTAL ACQUISITPANAMA CITY         FL"/>
    <n v="165.81"/>
    <m/>
    <n v="-165.81"/>
  </r>
  <r>
    <x v="3"/>
    <x v="33"/>
    <s v="Instructional Materials"/>
    <x v="38"/>
    <s v="AP000000330100001"/>
    <s v="LMF"/>
    <s v="AMERICANEXPRESS/9.14.20"/>
    <s v="IN *COASTAL ACQUISITPANAMA CITY         FL"/>
    <n v="219.8"/>
    <m/>
    <n v="-219.8"/>
  </r>
  <r>
    <x v="3"/>
    <x v="33"/>
    <s v="Instructional Materials"/>
    <x v="38"/>
    <s v="AP000000330100001"/>
    <s v="LMF"/>
    <s v="AMERICANEXPRESS/9.14.20"/>
    <s v="INVOICE2GO          LYNN HAVEN          FL"/>
    <n v="1552.5"/>
    <m/>
    <n v="-1552.5"/>
  </r>
  <r>
    <x v="3"/>
    <x v="33"/>
    <s v="Instructional Materials"/>
    <x v="38"/>
    <s v="AP000000330100001"/>
    <s v="LMF"/>
    <s v="AMERICANEXPRESS/9.14.20"/>
    <s v="PUBLIX              LYNN HAVEN          FL"/>
    <n v="5.34"/>
    <m/>
    <n v="-5.34"/>
  </r>
  <r>
    <x v="3"/>
    <x v="33"/>
    <s v="Instructional Materials"/>
    <x v="38"/>
    <s v="AP000000330100001"/>
    <s v="LMF"/>
    <s v="AMERICANEXPRESS/9.14.20"/>
    <s v="HALLMARK FLOWER SHOPPANAMA CITY         FL"/>
    <n v="365"/>
    <m/>
    <n v="-365"/>
  </r>
  <r>
    <x v="3"/>
    <x v="33"/>
    <s v="Instructional Materials"/>
    <x v="38"/>
    <s v="AP000000330100001"/>
    <s v="LMF"/>
    <s v="AMERICANEXPRESS/9.14.20"/>
    <s v="WAL-MART SUPERCENTERPANAMA CITY         FL"/>
    <n v="69.819999999999993"/>
    <m/>
    <n v="-69.819999999999993"/>
  </r>
  <r>
    <x v="3"/>
    <x v="33"/>
    <s v="Instructional Materials"/>
    <x v="38"/>
    <s v="AP000000330100001"/>
    <s v="LMF"/>
    <s v="AMERICANEXPRESS/9.14.20"/>
    <s v="THE HOME DEPOT      PANAMA CITY         FL"/>
    <n v="110.95"/>
    <m/>
    <n v="-110.95"/>
  </r>
  <r>
    <x v="3"/>
    <x v="33"/>
    <s v="Instructional Materials"/>
    <x v="38"/>
    <s v="AP000000330100001"/>
    <s v="LMF"/>
    <s v="AMERICANEXPRESS/9.14.20"/>
    <s v="THE HOME DEPOT      PANAMA CITY         FL"/>
    <n v="56.82"/>
    <m/>
    <n v="-56.82"/>
  </r>
  <r>
    <x v="3"/>
    <x v="33"/>
    <s v="Instructional Materials"/>
    <x v="38"/>
    <s v="AP000000330100001"/>
    <s v="LMF"/>
    <s v="AMERICANEXPRESS/9.14.20"/>
    <s v="AMAZON.COM*M40EQ3361AMZN.COM/BILL       WA"/>
    <n v="323.52"/>
    <m/>
    <n v="-323.52"/>
  </r>
  <r>
    <x v="3"/>
    <x v="33"/>
    <s v="Instructional Materials"/>
    <x v="38"/>
    <s v="AP000000330100001"/>
    <s v="LMF"/>
    <s v="AMERICANEXPRESS/9.14.20"/>
    <s v="DOLLAR GENERAL      PANAMA CITY         FL"/>
    <n v="8.75"/>
    <m/>
    <n v="-8.75"/>
  </r>
  <r>
    <x v="3"/>
    <x v="33"/>
    <s v="Instructional Materials"/>
    <x v="38"/>
    <s v="AP000000330100001"/>
    <s v="LMF"/>
    <s v="AMERICANEXPRESS/9.14.20"/>
    <s v="AMEX Shipping Credit"/>
    <m/>
    <n v="14.3"/>
    <n v="14.3"/>
  </r>
  <r>
    <x v="3"/>
    <x v="33"/>
    <s v="Instructional Materials"/>
    <x v="38"/>
    <s v="AP000000330100001"/>
    <s v="LMF"/>
    <s v="AMERICANEXPRESS/9.14.20"/>
    <s v="AMEX Shipping Credit"/>
    <m/>
    <n v="5.7"/>
    <n v="5.7"/>
  </r>
  <r>
    <x v="3"/>
    <x v="33"/>
    <s v="Instructional Materials"/>
    <x v="50"/>
    <s v="AP000000332300001"/>
    <s v="LMF"/>
    <s v="AMERICANEXPRESS/10.15.20"/>
    <s v="DOLLAR GENERAL      PANAMA CITY         FL"/>
    <n v="13.5"/>
    <m/>
    <n v="-13.5"/>
  </r>
  <r>
    <x v="3"/>
    <x v="33"/>
    <s v="Instructional Materials"/>
    <x v="50"/>
    <s v="AP000000332300001"/>
    <s v="LMF"/>
    <s v="AMERICANEXPRESS/10.15.20"/>
    <s v="WAL-MART SUPERCENTERPANAMA CITY         FL"/>
    <n v="308.72000000000003"/>
    <m/>
    <n v="-308.72000000000003"/>
  </r>
  <r>
    <x v="3"/>
    <x v="33"/>
    <s v="Instructional Materials"/>
    <x v="50"/>
    <s v="AP000000332300001"/>
    <s v="LMF"/>
    <s v="AMERICANEXPRESS/10.15.20"/>
    <s v="ANCESTRY DNA        (800)262-3787       UT"/>
    <n v="672.65"/>
    <m/>
    <n v="-672.65"/>
  </r>
  <r>
    <x v="3"/>
    <x v="33"/>
    <s v="Instructional Materials"/>
    <x v="50"/>
    <s v="AP000000332300001"/>
    <s v="LMF"/>
    <s v="AMERICANEXPRESS/10.15.20"/>
    <s v="ANCESTRY.COM        800-262-3787        UT"/>
    <n v="1"/>
    <m/>
    <n v="-1"/>
  </r>
  <r>
    <x v="3"/>
    <x v="33"/>
    <s v="Instructional Materials"/>
    <x v="50"/>
    <s v="AP000000332300001"/>
    <s v="LMF"/>
    <s v="AMERICANEXPRESS/10.15.20"/>
    <s v="PUBLIX              PANAMA CITY         FL"/>
    <n v="149.28"/>
    <m/>
    <n v="-149.28"/>
  </r>
  <r>
    <x v="3"/>
    <x v="33"/>
    <s v="Instructional Materials"/>
    <x v="50"/>
    <s v="AP000000332300001"/>
    <s v="LMF"/>
    <s v="AMERICANEXPRESS/10.15.20"/>
    <s v="PUBLIX              PANAMA CITY         FL"/>
    <n v="194.78"/>
    <m/>
    <n v="-194.78"/>
  </r>
  <r>
    <x v="3"/>
    <x v="33"/>
    <s v="Instructional Materials"/>
    <x v="50"/>
    <s v="AP000000332300001"/>
    <s v="LMF"/>
    <s v="AMERICANEXPRESS/10.15.20"/>
    <s v="THE HOME DEPOT      PANAMA CITY         FL"/>
    <n v="163.34"/>
    <m/>
    <n v="-163.34"/>
  </r>
  <r>
    <x v="3"/>
    <x v="33"/>
    <s v="Instructional Materials"/>
    <x v="50"/>
    <s v="AP000000332300001"/>
    <s v="LMF"/>
    <s v="AMERICANEXPRESS/10.15.20"/>
    <s v="THE HOME DEPOT 6303 PANAMA CITY         FL"/>
    <n v="296.73"/>
    <m/>
    <n v="-296.73"/>
  </r>
  <r>
    <x v="3"/>
    <x v="33"/>
    <s v="Instructional Materials"/>
    <x v="50"/>
    <s v="AP000000332300001"/>
    <s v="LMF"/>
    <s v="AMERICANEXPRESS/10.15.20"/>
    <s v="ANGEL HOUSE BEREAVEMPanama City         FL"/>
    <n v="100"/>
    <m/>
    <n v="-100"/>
  </r>
  <r>
    <x v="3"/>
    <x v="33"/>
    <s v="Instructional Materials"/>
    <x v="50"/>
    <s v="AP000000332300001"/>
    <s v="LMF"/>
    <s v="AMERICANEXPRESS/10.15.20"/>
    <s v="DOLLAR GENERAL      PANAMA CITY         FL"/>
    <n v="14.3"/>
    <m/>
    <n v="-14.3"/>
  </r>
  <r>
    <x v="3"/>
    <x v="33"/>
    <s v="Instructional Materials"/>
    <x v="50"/>
    <s v="AP000000332300001"/>
    <s v="LMF"/>
    <s v="AMERICANEXPRESS/10.15.20"/>
    <s v="DOLLAR GENERAL      PANAMA CITY         FL"/>
    <n v="21.6"/>
    <m/>
    <n v="-21.6"/>
  </r>
  <r>
    <x v="3"/>
    <x v="33"/>
    <s v="Instructional Materials"/>
    <x v="50"/>
    <s v="AP000000332300001"/>
    <s v="LMF"/>
    <s v="AMERICANEXPRESS/10.15.20"/>
    <s v="LEITZ MUSIC 0000    PANAMA CITY         FL"/>
    <n v="4.3099999999999996"/>
    <m/>
    <n v="-4.3099999999999996"/>
  </r>
  <r>
    <x v="3"/>
    <x v="33"/>
    <s v="Instructional Materials"/>
    <x v="50"/>
    <s v="AP000000332300001"/>
    <s v="LMF"/>
    <s v="AMERICANEXPRESS/10.15.20"/>
    <s v="WALMART GROCERY     WALMART.COM         AR"/>
    <n v="94.09"/>
    <m/>
    <n v="-94.09"/>
  </r>
  <r>
    <x v="3"/>
    <x v="33"/>
    <s v="Instructional Materials"/>
    <x v="50"/>
    <s v="AP000000332300001"/>
    <s v="LMF"/>
    <s v="AMERICANEXPRESS/10.15.20"/>
    <s v="WAL-MART SUPERCENTERPANAMA CITY         FL"/>
    <n v="329.69"/>
    <m/>
    <n v="-329.69"/>
  </r>
  <r>
    <x v="3"/>
    <x v="33"/>
    <s v="Instructional Materials"/>
    <x v="50"/>
    <s v="AP000000332300001"/>
    <s v="LMF"/>
    <s v="AMERICANEXPRESS/10.15.20"/>
    <s v="DOLLAR GENERAL      PANAMA CITY         FL"/>
    <n v="38.96"/>
    <m/>
    <n v="-38.96"/>
  </r>
  <r>
    <x v="3"/>
    <x v="33"/>
    <s v="Instructional Materials"/>
    <x v="50"/>
    <s v="AP000000332300001"/>
    <s v="LMF"/>
    <s v="AMERICANEXPRESS/10.15.20"/>
    <s v="GULF COAST STATE COLPANAMA CITY         FL"/>
    <n v="89.46"/>
    <m/>
    <n v="-89.46"/>
  </r>
  <r>
    <x v="3"/>
    <x v="33"/>
    <s v="Instructional Materials"/>
    <x v="50"/>
    <s v="AP000000332300001"/>
    <s v="LMF"/>
    <s v="AMERICANEXPRESS/10.15.20"/>
    <s v="WAL-MART SUPERCENTERPANAMA CITY         FL"/>
    <n v="60"/>
    <m/>
    <n v="-60"/>
  </r>
  <r>
    <x v="3"/>
    <x v="33"/>
    <s v="Instructional Materials"/>
    <x v="50"/>
    <s v="AP000000332300001"/>
    <s v="LMF"/>
    <s v="AMERICANEXPRESS/10.15.20"/>
    <s v="WAL-MART SUPERCENTERPANAMA CITY         FL"/>
    <n v="33.28"/>
    <m/>
    <n v="-33.28"/>
  </r>
  <r>
    <x v="3"/>
    <x v="33"/>
    <s v="Instructional Materials"/>
    <x v="50"/>
    <s v="AP000000332300001"/>
    <s v="LMF"/>
    <s v="AMERICANEXPRESS/10.15.20"/>
    <s v="WIX.COM*768110973   NEW YORK            NY"/>
    <n v="47.7"/>
    <m/>
    <n v="-47.7"/>
  </r>
  <r>
    <x v="3"/>
    <x v="33"/>
    <s v="Instructional Materials"/>
    <x v="50"/>
    <s v="AP000000332300001"/>
    <s v="LMF"/>
    <s v="AMERICANEXPRESS/10.15.20"/>
    <s v="Vudu.com            8885548838          CA"/>
    <n v="3.99"/>
    <m/>
    <n v="-3.99"/>
  </r>
  <r>
    <x v="3"/>
    <x v="33"/>
    <s v="Instructional Materials"/>
    <x v="50"/>
    <s v="AP000000332300001"/>
    <s v="LMF"/>
    <s v="AMERICANEXPRESS/10.15.20"/>
    <s v="FAMILY DOLLAR #12104PANAMA CITY         FL"/>
    <n v="6.42"/>
    <m/>
    <n v="-6.42"/>
  </r>
  <r>
    <x v="3"/>
    <x v="33"/>
    <s v="Instructional Materials"/>
    <x v="50"/>
    <s v="AP000000332300001"/>
    <s v="LMF"/>
    <s v="AMERICANEXPRESS/10.15.20"/>
    <s v="ANCESTRY DNA        (800)262-3787       UT"/>
    <n v="766.6"/>
    <m/>
    <n v="-766.6"/>
  </r>
  <r>
    <x v="3"/>
    <x v="33"/>
    <s v="Instructional Materials"/>
    <x v="50"/>
    <s v="AP000000332300001"/>
    <s v="LMF"/>
    <s v="AMERICANEXPRESS/10.15.20"/>
    <s v="LOWE''S              PANAMA CITY         FL"/>
    <n v="345.51"/>
    <m/>
    <n v="-345.51"/>
  </r>
  <r>
    <x v="3"/>
    <x v="33"/>
    <s v="Instructional Materials"/>
    <x v="50"/>
    <s v="AP000000332300001"/>
    <s v="LMF"/>
    <s v="AMERICANEXPRESS/10.15.20"/>
    <s v="WAL-MART SUPERCENTERCALLAWAY            FL"/>
    <n v="1000"/>
    <m/>
    <n v="-1000"/>
  </r>
  <r>
    <x v="3"/>
    <x v="33"/>
    <s v="Instructional Materials"/>
    <x v="50"/>
    <s v="AP000000332300001"/>
    <s v="LMF"/>
    <s v="AMERICANEXPRESS/10.15.20"/>
    <s v="WAL-MART SUPERCENTERPANAMA CITY         FL"/>
    <n v="600"/>
    <m/>
    <n v="-600"/>
  </r>
  <r>
    <x v="3"/>
    <x v="33"/>
    <s v="Instructional Materials"/>
    <x v="50"/>
    <s v="AP000000332300001"/>
    <s v="LMF"/>
    <s v="AMERICANEXPRESS/10.15.20"/>
    <s v="NETFLIX.COM         866-579-7172        CA"/>
    <n v="9.7200000000000006"/>
    <m/>
    <n v="-9.7200000000000006"/>
  </r>
  <r>
    <x v="3"/>
    <x v="33"/>
    <s v="Instructional Materials"/>
    <x v="50"/>
    <s v="AP000000332300001"/>
    <s v="LMF"/>
    <s v="AMERICANEXPRESS/10.15.20"/>
    <s v="THE HOME DEPOT      PANAMA CITY         FL"/>
    <n v="28.21"/>
    <m/>
    <n v="-28.21"/>
  </r>
  <r>
    <x v="3"/>
    <x v="33"/>
    <s v="Instructional Materials"/>
    <x v="50"/>
    <s v="AP000000332300001"/>
    <s v="LMF"/>
    <s v="AMERICANEXPRESS/10.15.20"/>
    <s v="OFFICE DEPOT #248 00PANAMA CITY         FL"/>
    <n v="39.99"/>
    <m/>
    <n v="-39.99"/>
  </r>
  <r>
    <x v="3"/>
    <x v="33"/>
    <s v="Instructional Materials"/>
    <x v="50"/>
    <s v="AP000000332300001"/>
    <s v="LMF"/>
    <s v="AMERICANEXPRESS/10.15.20"/>
    <s v="WAL-MART SUPERCENTERCALLAWAY            FL"/>
    <n v="93.6"/>
    <m/>
    <n v="-93.6"/>
  </r>
  <r>
    <x v="3"/>
    <x v="33"/>
    <s v="Instructional Materials"/>
    <x v="50"/>
    <s v="AP000000332300001"/>
    <s v="LMF"/>
    <s v="AMERICANEXPRESS/10.15.20"/>
    <s v="THE HOME DEPOT      PANAMA CITY         FL"/>
    <n v="35.880000000000003"/>
    <m/>
    <n v="-35.880000000000003"/>
  </r>
  <r>
    <x v="3"/>
    <x v="33"/>
    <s v="Instructional Materials"/>
    <x v="50"/>
    <s v="AP000000332300001"/>
    <s v="LMF"/>
    <s v="AMERICANEXPRESS/10.15.20"/>
    <s v="THE HOME DEPOT 6303 PANAMA CITY         FL"/>
    <n v="99.7"/>
    <m/>
    <n v="-99.7"/>
  </r>
  <r>
    <x v="3"/>
    <x v="33"/>
    <s v="Instructional Materials"/>
    <x v="50"/>
    <s v="AP000000332300001"/>
    <s v="LMF"/>
    <s v="AMERICANEXPRESS/10.15.20"/>
    <s v="ACE HOME AND GARDEN PANAMA CITY         FL"/>
    <n v="36.380000000000003"/>
    <m/>
    <n v="-36.380000000000003"/>
  </r>
  <r>
    <x v="3"/>
    <x v="33"/>
    <s v="Instructional Materials"/>
    <x v="50"/>
    <s v="AP000000332300001"/>
    <s v="LMF"/>
    <s v="AMERICANEXPRESS/10.15.20"/>
    <s v="PUBLIX              PANAMA CITY         FL"/>
    <n v="11.43"/>
    <m/>
    <n v="-11.43"/>
  </r>
  <r>
    <x v="3"/>
    <x v="33"/>
    <s v="Instructional Materials"/>
    <x v="50"/>
    <s v="AP000000332300001"/>
    <s v="LMF"/>
    <s v="AMERICANEXPRESS/10.15.20"/>
    <s v="THE HOME DEPOT      PANAMA CITY         FL"/>
    <n v="186.74"/>
    <m/>
    <n v="-186.74"/>
  </r>
  <r>
    <x v="3"/>
    <x v="33"/>
    <s v="Instructional Materials"/>
    <x v="50"/>
    <s v="AP000000332300001"/>
    <s v="LMF"/>
    <s v="AMERICANEXPRESS/10.15.20"/>
    <s v="CVS PHARMACY        PANAMA CITY         FL"/>
    <n v="7.93"/>
    <m/>
    <n v="-7.93"/>
  </r>
  <r>
    <x v="3"/>
    <x v="33"/>
    <s v="Instructional Materials"/>
    <x v="50"/>
    <s v="AP000000332300001"/>
    <s v="LMF"/>
    <s v="AMERICANEXPRESS/10.15.20"/>
    <s v="CVS PHARMACY        PANAMA CITY         FL"/>
    <n v="180"/>
    <m/>
    <n v="-180"/>
  </r>
  <r>
    <x v="3"/>
    <x v="33"/>
    <s v="Instructional Materials"/>
    <x v="50"/>
    <s v="AP000000332300001"/>
    <s v="LMF"/>
    <s v="AMERICANEXPRESS/10.15.20"/>
    <s v="GHM NEWS HERALD ADV PANAMA CITY         FL"/>
    <n v="214.1"/>
    <m/>
    <n v="-214.1"/>
  </r>
  <r>
    <x v="3"/>
    <x v="33"/>
    <s v="Instructional Materials"/>
    <x v="50"/>
    <s v="AP000000332300001"/>
    <s v="LMF"/>
    <s v="AMERICANEXPRESS/10.15.20"/>
    <s v="OFFICE DEPOT #248 00PANAMA CITY         FL"/>
    <n v="55.92"/>
    <m/>
    <n v="-55.92"/>
  </r>
  <r>
    <x v="3"/>
    <x v="33"/>
    <s v="Instructional Materials"/>
    <x v="50"/>
    <s v="AP000000332300001"/>
    <s v="LMF"/>
    <s v="AMERICANEXPRESS/10.15.20"/>
    <s v="PUBLIX              PANAMA CITY         FL"/>
    <n v="44.74"/>
    <m/>
    <n v="-44.74"/>
  </r>
  <r>
    <x v="3"/>
    <x v="33"/>
    <s v="Instructional Materials"/>
    <x v="50"/>
    <s v="AP000000332300001"/>
    <s v="LMF"/>
    <s v="AMERICANEXPRESS/10.15.20"/>
    <s v="THE HOME DEPOT 6303 PANAMA CITY         FL"/>
    <n v="512.22"/>
    <m/>
    <n v="-512.22"/>
  </r>
  <r>
    <x v="3"/>
    <x v="33"/>
    <s v="Instructional Materials"/>
    <x v="50"/>
    <s v="AP000000332300001"/>
    <s v="LMF"/>
    <s v="AMERICANEXPRESS/10.15.20"/>
    <s v="PUBLIX              PANAMA CITY         FL"/>
    <n v="14.91"/>
    <m/>
    <n v="-14.91"/>
  </r>
  <r>
    <x v="3"/>
    <x v="33"/>
    <s v="Instructional Materials"/>
    <x v="50"/>
    <s v="AP000000332300001"/>
    <s v="LMF"/>
    <s v="AMERICANEXPRESS/10.15.20"/>
    <s v="CVS PHARMACY        LYNN HAVEN          FL"/>
    <n v="5.42"/>
    <m/>
    <n v="-5.42"/>
  </r>
  <r>
    <x v="3"/>
    <x v="33"/>
    <s v="Instructional Materials"/>
    <x v="50"/>
    <s v="AP000000332300001"/>
    <s v="LMF"/>
    <s v="AMERICANEXPRESS/10.15.20"/>
    <s v="HARBOR FREIGHT TOOLSPANAMA CITY         FL"/>
    <n v="100.32"/>
    <m/>
    <n v="-100.32"/>
  </r>
  <r>
    <x v="3"/>
    <x v="33"/>
    <s v="Instructional Materials"/>
    <x v="50"/>
    <s v="AP000000332300001"/>
    <s v="LMF"/>
    <s v="AMERICANEXPRESS/10.15.20"/>
    <s v="WAL-MART SUPERCENTERPANAMA CITY         FL"/>
    <n v="2.1"/>
    <m/>
    <n v="-2.1"/>
  </r>
  <r>
    <x v="3"/>
    <x v="33"/>
    <s v="Instructional Materials"/>
    <x v="50"/>
    <s v="AP000000332300001"/>
    <s v="LMF"/>
    <s v="AMERICANEXPRESS/10.15.20"/>
    <s v="HARBOR FREIGHT TOOLSPANAMA CITY         FL"/>
    <n v="24.04"/>
    <m/>
    <n v="-24.04"/>
  </r>
  <r>
    <x v="3"/>
    <x v="33"/>
    <s v="Instructional Materials"/>
    <x v="50"/>
    <s v="AP000000332300001"/>
    <s v="LMF"/>
    <s v="AMERICANEXPRESS/10.15.20"/>
    <s v="WAL-MART SUPERCENTERPANAMA CITY         FL"/>
    <n v="194.13"/>
    <m/>
    <n v="-194.13"/>
  </r>
  <r>
    <x v="3"/>
    <x v="33"/>
    <s v="Instructional Materials"/>
    <x v="50"/>
    <s v="AP000000332300001"/>
    <s v="LMF"/>
    <s v="AMERICANEXPRESS/10.15.20"/>
    <s v="SHOPSMARTER.COM     800-255-6355        CT"/>
    <n v="9.9700000000000006"/>
    <m/>
    <n v="-9.9700000000000006"/>
  </r>
  <r>
    <x v="3"/>
    <x v="33"/>
    <s v="Instructional Materials"/>
    <x v="50"/>
    <s v="AP000000332300001"/>
    <s v="LMF"/>
    <s v="AMERICANEXPRESS/10.15.20"/>
    <s v="TRACTOR SUPPLY CO   SOUTHPORT           FL"/>
    <n v="33.96"/>
    <m/>
    <n v="-33.96"/>
  </r>
  <r>
    <x v="3"/>
    <x v="33"/>
    <s v="Instructional Materials"/>
    <x v="50"/>
    <s v="AP000000332300001"/>
    <s v="LMF"/>
    <s v="AMERICANEXPRESS/10.15.20"/>
    <s v="Amazon Marketplace"/>
    <n v="189.99"/>
    <m/>
    <n v="-189.99"/>
  </r>
  <r>
    <x v="3"/>
    <x v="33"/>
    <s v="Instructional Materials"/>
    <x v="50"/>
    <s v="AP000000332300001"/>
    <s v="LMF"/>
    <s v="AMERICANEXPRESS/10.15.20"/>
    <s v="AMAZON.COM*MK1J01N20AMZN.COM/BILL       WA"/>
    <n v="323.52"/>
    <m/>
    <n v="-323.52"/>
  </r>
  <r>
    <x v="3"/>
    <x v="33"/>
    <s v="Instructional Materials"/>
    <x v="50"/>
    <s v="AP000000332300001"/>
    <s v="LMF"/>
    <s v="AMERICANEXPRESS/10.15.20"/>
    <s v="WALMART GROCERY     WALMART.COM         AR"/>
    <n v="83.47"/>
    <m/>
    <n v="-83.47"/>
  </r>
  <r>
    <x v="3"/>
    <x v="33"/>
    <s v="Instructional Materials"/>
    <x v="50"/>
    <s v="AP000000332300001"/>
    <s v="LMF"/>
    <s v="AMERICANEXPRESS/10.15.20"/>
    <s v="WALMART GROCERY 8009BENTONVILLE         AR"/>
    <n v="35.6"/>
    <m/>
    <n v="-35.6"/>
  </r>
  <r>
    <x v="3"/>
    <x v="33"/>
    <s v="Instructional Materials"/>
    <x v="50"/>
    <s v="AP000000332300001"/>
    <s v="LMF"/>
    <s v="AMERICANEXPRESS/10.15.20"/>
    <s v="WIX.COM*780200033   800-600-0949        NY"/>
    <n v="168"/>
    <m/>
    <n v="-168"/>
  </r>
  <r>
    <x v="3"/>
    <x v="33"/>
    <s v="Instructional Materials"/>
    <x v="50"/>
    <s v="AP000000332300001"/>
    <s v="LMF"/>
    <s v="AMERICANEXPRESS/10.15.20"/>
    <s v="AMAZON.COM*2T7072F91AMZN.COM/BILL       WA"/>
    <n v="200"/>
    <m/>
    <n v="-200"/>
  </r>
  <r>
    <x v="3"/>
    <x v="33"/>
    <s v="Instructional Materials"/>
    <x v="50"/>
    <s v="AP000000332300001"/>
    <s v="LMF"/>
    <s v="AMERICANEXPRESS/10.15.20"/>
    <s v="CVS PHARMACY        PANAMA CITY         FL"/>
    <n v="100"/>
    <m/>
    <n v="-100"/>
  </r>
  <r>
    <x v="3"/>
    <x v="33"/>
    <s v="Instructional Materials"/>
    <x v="50"/>
    <s v="AP000000332300001"/>
    <s v="LMF"/>
    <s v="AMERICANEXPRESS/10.15.20"/>
    <s v="PUBLIX              PANAMA CITY         FL"/>
    <n v="95.02"/>
    <m/>
    <n v="-95.02"/>
  </r>
  <r>
    <x v="3"/>
    <x v="33"/>
    <s v="Instructional Materials"/>
    <x v="50"/>
    <s v="AP000000332300001"/>
    <s v="LMF"/>
    <s v="AMERICANEXPRESS/10.15.20"/>
    <s v="AMAZON.COM*MK00L7KB2AMZN.COM/BILL       WA"/>
    <n v="100"/>
    <m/>
    <n v="-100"/>
  </r>
  <r>
    <x v="3"/>
    <x v="33"/>
    <s v="Instructional Materials"/>
    <x v="50"/>
    <s v="AP000000332300001"/>
    <s v="LMF"/>
    <s v="AMERICANEXPRESS/10.15.20"/>
    <s v="WAL-MART SUPERCENTERCALLAWAY            FL"/>
    <n v="42.43"/>
    <m/>
    <n v="-42.43"/>
  </r>
  <r>
    <x v="3"/>
    <x v="33"/>
    <s v="Instructional Materials"/>
    <x v="50"/>
    <s v="AP000000332300001"/>
    <s v="LMF"/>
    <s v="AMERICANEXPRESS/10.15.20"/>
    <s v="PUBLIX              PANAMA CITY         FL"/>
    <n v="45.16"/>
    <m/>
    <n v="-45.16"/>
  </r>
  <r>
    <x v="3"/>
    <x v="33"/>
    <s v="Instructional Materials"/>
    <x v="50"/>
    <s v="AP000000332300001"/>
    <s v="LMF"/>
    <s v="AMERICANEXPRESS/10.15.20"/>
    <s v="DOLLAR TREE 00000031PANAMA CITY         FL"/>
    <n v="54.32"/>
    <m/>
    <n v="-54.32"/>
  </r>
  <r>
    <x v="3"/>
    <x v="33"/>
    <s v="Instructional Materials"/>
    <x v="50"/>
    <s v="AP000000332300001"/>
    <s v="LMF"/>
    <s v="AMERICANEXPRESS/10.15.20"/>
    <s v="ECONOMIST Newspaper (800)456-6086       NY"/>
    <n v="69"/>
    <m/>
    <n v="-69"/>
  </r>
  <r>
    <x v="3"/>
    <x v="33"/>
    <s v="Instructional Materials"/>
    <x v="50"/>
    <s v="AP000000332300001"/>
    <s v="LMF"/>
    <s v="AMERICANEXPRESS/10.15.20"/>
    <s v="HARBOR FREIGHT TOOLSPANAMA CITY         FL"/>
    <n v="18.16"/>
    <m/>
    <n v="-18.16"/>
  </r>
  <r>
    <x v="3"/>
    <x v="33"/>
    <s v="Instructional Materials"/>
    <x v="50"/>
    <s v="AP000000332300001"/>
    <s v="LMF"/>
    <s v="AMERICANEXPRESS/10.15.20"/>
    <s v="AMAZON.COM          AMZN.COM/BILL       WA"/>
    <m/>
    <n v="323.52"/>
    <n v="323.52"/>
  </r>
  <r>
    <x v="3"/>
    <x v="33"/>
    <s v="Instructional Materials"/>
    <x v="50"/>
    <s v="AP000000332300001"/>
    <s v="LMF"/>
    <s v="AMERICANEXPRESS/10.15.20"/>
    <s v="AMEX Shipping Credit"/>
    <m/>
    <n v="20"/>
    <n v="20"/>
  </r>
  <r>
    <x v="3"/>
    <x v="33"/>
    <s v="Instructional Materials"/>
    <x v="50"/>
    <s v="AP000000332300001"/>
    <s v="LMF"/>
    <s v="AMERICANEXPRESS/10.15.20"/>
    <s v="TRACTOR SUPPLY CO   SOUTHPORT           FL"/>
    <m/>
    <n v="33.96"/>
    <n v="33.96"/>
  </r>
  <r>
    <x v="3"/>
    <x v="33"/>
    <s v="Instructional Materials"/>
    <x v="62"/>
    <s v="AP000000335100001"/>
    <s v="LMF"/>
    <s v="AMERICANEXPRESS/11.13.20"/>
    <s v="WAL-MART SUPERCENTERLYNN HAVEN          FL"/>
    <n v="453.36"/>
    <m/>
    <n v="-453.36"/>
  </r>
  <r>
    <x v="3"/>
    <x v="33"/>
    <s v="Instructional Materials"/>
    <x v="62"/>
    <s v="AP000000335100001"/>
    <s v="LMF"/>
    <s v="AMERICANEXPRESS/11.13.20"/>
    <s v="AMAZON.COM*2T25B6VZ0AMZN.COM/BILL       WA"/>
    <n v="42.38"/>
    <m/>
    <n v="-42.38"/>
  </r>
  <r>
    <x v="3"/>
    <x v="33"/>
    <s v="Instructional Materials"/>
    <x v="62"/>
    <s v="AP000000335100001"/>
    <s v="LMF"/>
    <s v="AMERICANEXPRESS/11.13.20"/>
    <s v="PAYPAL *EPSONAMERIC 8004441527          CA"/>
    <n v="16.04"/>
    <m/>
    <n v="-16.04"/>
  </r>
  <r>
    <x v="3"/>
    <x v="33"/>
    <s v="Instructional Materials"/>
    <x v="62"/>
    <s v="AP000000335100001"/>
    <s v="LMF"/>
    <s v="AMERICANEXPRESS/11.13.20"/>
    <s v="WAL-MART SUPERCENTERPANAMA CITY         FL"/>
    <n v="80"/>
    <m/>
    <n v="-80"/>
  </r>
  <r>
    <x v="3"/>
    <x v="33"/>
    <s v="Instructional Materials"/>
    <x v="62"/>
    <s v="AP000000335100001"/>
    <s v="LMF"/>
    <s v="AMERICANEXPRESS/11.13.20"/>
    <s v="Amazon Marketplace"/>
    <n v="19.899999999999999"/>
    <m/>
    <n v="-19.899999999999999"/>
  </r>
  <r>
    <x v="3"/>
    <x v="33"/>
    <s v="Instructional Materials"/>
    <x v="62"/>
    <s v="AP000000335100001"/>
    <s v="LMF"/>
    <s v="AMERICANEXPRESS/11.13.20"/>
    <s v="Amazon Marketplace"/>
    <n v="53.77"/>
    <m/>
    <n v="-53.77"/>
  </r>
  <r>
    <x v="3"/>
    <x v="33"/>
    <s v="Instructional Materials"/>
    <x v="62"/>
    <s v="AP000000335100001"/>
    <s v="LMF"/>
    <s v="AMERICANEXPRESS/11.13.20"/>
    <s v="DOLLAR GENERAL      PANAMA CITY         FL"/>
    <n v="35"/>
    <m/>
    <n v="-35"/>
  </r>
  <r>
    <x v="3"/>
    <x v="33"/>
    <s v="Instructional Materials"/>
    <x v="62"/>
    <s v="AP000000335100001"/>
    <s v="LMF"/>
    <s v="AMERICANEXPRESS/11.13.20"/>
    <s v="AMAZON.COM*2T25P3871AMZN.COM/BILL       WA"/>
    <n v="58.81"/>
    <m/>
    <n v="-58.81"/>
  </r>
  <r>
    <x v="3"/>
    <x v="33"/>
    <s v="Instructional Materials"/>
    <x v="62"/>
    <s v="AP000000335100001"/>
    <s v="LMF"/>
    <s v="AMERICANEXPRESS/11.13.20"/>
    <s v="INSTACART           SAN FRANCISCO       CA"/>
    <n v="34.020000000000003"/>
    <m/>
    <n v="-34.020000000000003"/>
  </r>
  <r>
    <x v="3"/>
    <x v="33"/>
    <s v="Instructional Materials"/>
    <x v="62"/>
    <s v="AP000000335100001"/>
    <s v="LMF"/>
    <s v="AMERICANEXPRESS/11.13.20"/>
    <s v="INSTACART           SAN FRANCISCO       CA"/>
    <n v="35.07"/>
    <m/>
    <n v="-35.07"/>
  </r>
  <r>
    <x v="3"/>
    <x v="33"/>
    <s v="Instructional Materials"/>
    <x v="62"/>
    <s v="AP000000335100001"/>
    <s v="LMF"/>
    <s v="AMERICANEXPRESS/11.13.20"/>
    <s v="INSTACART           SAN FRANCISCO       CA"/>
    <n v="36.82"/>
    <m/>
    <n v="-36.82"/>
  </r>
  <r>
    <x v="3"/>
    <x v="33"/>
    <s v="Instructional Materials"/>
    <x v="62"/>
    <s v="AP000000335100001"/>
    <s v="LMF"/>
    <s v="AMERICANEXPRESS/11.13.20"/>
    <s v="INSTACART           SAN FRANCISCO       CA"/>
    <n v="44.73"/>
    <m/>
    <n v="-44.73"/>
  </r>
  <r>
    <x v="3"/>
    <x v="33"/>
    <s v="Instructional Materials"/>
    <x v="62"/>
    <s v="AP000000335100001"/>
    <s v="LMF"/>
    <s v="AMERICANEXPRESS/11.13.20"/>
    <s v="WAL-MART SUPERCENTERCALLAWAY            FL"/>
    <n v="500"/>
    <m/>
    <n v="-500"/>
  </r>
  <r>
    <x v="3"/>
    <x v="33"/>
    <s v="Instructional Materials"/>
    <x v="62"/>
    <s v="AP000000335100001"/>
    <s v="LMF"/>
    <s v="AMERICANEXPRESS/11.13.20"/>
    <s v="WAL-MART SUPERCENTERCALLAWAY            FL"/>
    <n v="800"/>
    <m/>
    <n v="-800"/>
  </r>
  <r>
    <x v="3"/>
    <x v="33"/>
    <s v="Instructional Materials"/>
    <x v="62"/>
    <s v="AP000000335100001"/>
    <s v="LMF"/>
    <s v="AMERICANEXPRESS/11.13.20"/>
    <s v="WAL-MART SUPERCENTERPANAMA CITY         FL"/>
    <n v="14.78"/>
    <m/>
    <n v="-14.78"/>
  </r>
  <r>
    <x v="3"/>
    <x v="33"/>
    <s v="Instructional Materials"/>
    <x v="62"/>
    <s v="AP000000335100001"/>
    <s v="LMF"/>
    <s v="AMERICANEXPRESS/11.13.20"/>
    <s v="NETFLIX.COM         866-579-7172        CA"/>
    <n v="9.7200000000000006"/>
    <m/>
    <n v="-9.7200000000000006"/>
  </r>
  <r>
    <x v="3"/>
    <x v="33"/>
    <s v="Instructional Materials"/>
    <x v="62"/>
    <s v="AP000000335100001"/>
    <s v="LMF"/>
    <s v="AMERICANEXPRESS/11.13.20"/>
    <s v="LOWE''S              PANAMA CITY         FL"/>
    <n v="59.51"/>
    <m/>
    <n v="-59.51"/>
  </r>
  <r>
    <x v="3"/>
    <x v="33"/>
    <s v="Instructional Materials"/>
    <x v="62"/>
    <s v="AP000000335100001"/>
    <s v="LMF"/>
    <s v="AMERICANEXPRESS/11.13.20"/>
    <s v="PUBLIX              PANAMA CITY         FL"/>
    <n v="113.52"/>
    <m/>
    <n v="-113.52"/>
  </r>
  <r>
    <x v="3"/>
    <x v="33"/>
    <s v="Instructional Materials"/>
    <x v="62"/>
    <s v="AP000000335100001"/>
    <s v="LMF"/>
    <s v="AMERICANEXPRESS/11.13.20"/>
    <s v="WAL-MART SUPERCENTERCALLAWAY            FL"/>
    <n v="15.73"/>
    <m/>
    <n v="-15.73"/>
  </r>
  <r>
    <x v="3"/>
    <x v="33"/>
    <s v="Instructional Materials"/>
    <x v="62"/>
    <s v="AP000000335100001"/>
    <s v="LMF"/>
    <s v="AMERICANEXPRESS/11.13.20"/>
    <s v="WAL-MART SUPERCENTERPANAMA CITY         FL"/>
    <n v="1039.54"/>
    <m/>
    <n v="-1039.54"/>
  </r>
  <r>
    <x v="3"/>
    <x v="33"/>
    <s v="Instructional Materials"/>
    <x v="62"/>
    <s v="AP000000335100001"/>
    <s v="LMF"/>
    <s v="AMERICANEXPRESS/11.13.20"/>
    <s v="DOLLARTREE 000007349PANAMA CITY         FL"/>
    <n v="130.76"/>
    <m/>
    <n v="-130.76"/>
  </r>
  <r>
    <x v="3"/>
    <x v="33"/>
    <s v="Instructional Materials"/>
    <x v="62"/>
    <s v="AP000000335100001"/>
    <s v="LMF"/>
    <s v="AMERICANEXPRESS/11.13.20"/>
    <s v="Vudu.com            8885548838          CA"/>
    <n v="7.99"/>
    <m/>
    <n v="-7.99"/>
  </r>
  <r>
    <x v="3"/>
    <x v="33"/>
    <s v="Instructional Materials"/>
    <x v="62"/>
    <s v="AP000000335100001"/>
    <s v="LMF"/>
    <s v="AMERICANEXPRESS/11.13.20"/>
    <s v="SHOPSMARTER.COM     800-255-6355        CT"/>
    <n v="9.9700000000000006"/>
    <m/>
    <n v="-9.9700000000000006"/>
  </r>
  <r>
    <x v="3"/>
    <x v="33"/>
    <s v="Instructional Materials"/>
    <x v="62"/>
    <s v="AP000000335100001"/>
    <s v="LMF"/>
    <s v="AMERICANEXPRESS/11.13.20"/>
    <s v="OTC BRANDS  INC 0848OMAHA               NE"/>
    <n v="47.77"/>
    <m/>
    <n v="-47.77"/>
  </r>
  <r>
    <x v="3"/>
    <x v="33"/>
    <s v="Instructional Materials"/>
    <x v="62"/>
    <s v="AP000000335100001"/>
    <s v="LMF"/>
    <s v="AMERICANEXPRESS/11.13.20"/>
    <s v="OTC BRANDS  INC 0848OMAHA               NE"/>
    <n v="95.94"/>
    <m/>
    <n v="-95.94"/>
  </r>
  <r>
    <x v="3"/>
    <x v="33"/>
    <s v="Instructional Materials"/>
    <x v="62"/>
    <s v="AP000000335100001"/>
    <s v="LMF"/>
    <s v="AMERICANEXPRESS/11.13.20"/>
    <s v="THE HOME DEPOT      PANAMA CITY         FL"/>
    <n v="12.98"/>
    <m/>
    <n v="-12.98"/>
  </r>
  <r>
    <x v="3"/>
    <x v="33"/>
    <s v="Instructional Materials"/>
    <x v="62"/>
    <s v="AP000000335100001"/>
    <s v="LMF"/>
    <s v="AMERICANEXPRESS/11.13.20"/>
    <s v="THE HOME DEPOT      PANAMA CITY         FL"/>
    <n v="107.17"/>
    <m/>
    <n v="-107.17"/>
  </r>
  <r>
    <x v="3"/>
    <x v="33"/>
    <s v="Instructional Materials"/>
    <x v="62"/>
    <s v="AP000000335100001"/>
    <s v="LMF"/>
    <s v="AMERICANEXPRESS/11.13.20"/>
    <s v="PUBLIX              PANAMA CITY         FL"/>
    <n v="14.61"/>
    <m/>
    <n v="-14.61"/>
  </r>
  <r>
    <x v="3"/>
    <x v="33"/>
    <s v="Instructional Materials"/>
    <x v="62"/>
    <s v="AP000000335100001"/>
    <s v="LMF"/>
    <s v="AMERICANEXPRESS/11.13.20"/>
    <s v="PUBLIX              PANAMA CITY         FL"/>
    <n v="87.67"/>
    <m/>
    <n v="-87.67"/>
  </r>
  <r>
    <x v="3"/>
    <x v="33"/>
    <s v="Instructional Materials"/>
    <x v="62"/>
    <s v="AP000000335100001"/>
    <s v="LMF"/>
    <s v="AMERICANEXPRESS/11.13.20"/>
    <s v="THE HOME DEPOT      PANAMA CITY         FL"/>
    <n v="23.76"/>
    <m/>
    <n v="-23.76"/>
  </r>
  <r>
    <x v="3"/>
    <x v="33"/>
    <s v="Instructional Materials"/>
    <x v="62"/>
    <s v="AP000000335100001"/>
    <s v="LMF"/>
    <s v="AMERICANEXPRESS/11.13.20"/>
    <s v="DOLLAR GENERAL      PANAMA CITY         FL"/>
    <n v="15.12"/>
    <m/>
    <n v="-15.12"/>
  </r>
  <r>
    <x v="3"/>
    <x v="33"/>
    <s v="Instructional Materials"/>
    <x v="62"/>
    <s v="AP000000335100001"/>
    <s v="LMF"/>
    <s v="AMERICANEXPRESS/11.13.20"/>
    <s v="HARBOR FREIGHT TOOLSPANAMA CITY         FL"/>
    <n v="12.84"/>
    <m/>
    <n v="-12.84"/>
  </r>
  <r>
    <x v="3"/>
    <x v="33"/>
    <s v="Instructional Materials"/>
    <x v="62"/>
    <s v="AP000000335100001"/>
    <s v="LMF"/>
    <s v="AMERICANEXPRESS/11.13.20"/>
    <s v="LOWE''S              PANAMA CITY         FL"/>
    <n v="107.99"/>
    <m/>
    <n v="-107.99"/>
  </r>
  <r>
    <x v="3"/>
    <x v="33"/>
    <s v="Instructional Materials"/>
    <x v="62"/>
    <s v="AP000000335100001"/>
    <s v="LMF"/>
    <s v="AMERICANEXPRESS/11.13.20"/>
    <s v="PUBLIX              PANAMA CITY         FL"/>
    <n v="34.950000000000003"/>
    <m/>
    <n v="-34.950000000000003"/>
  </r>
  <r>
    <x v="3"/>
    <x v="33"/>
    <s v="Instructional Materials"/>
    <x v="62"/>
    <s v="AP000000335100001"/>
    <s v="LMF"/>
    <s v="AMERICANEXPRESS/11.13.20"/>
    <s v="WAL-MART SUPERCENTERCALLAWAY            FL"/>
    <n v="54.33"/>
    <m/>
    <n v="-54.33"/>
  </r>
  <r>
    <x v="3"/>
    <x v="33"/>
    <s v="Instructional Materials"/>
    <x v="62"/>
    <s v="AP000000335100001"/>
    <s v="LMF"/>
    <s v="AMERICANEXPRESS/11.13.20"/>
    <s v="HARBOR FREIGHT TOOLSPANAMA CITY         FL"/>
    <n v="112.97"/>
    <m/>
    <n v="-112.97"/>
  </r>
  <r>
    <x v="3"/>
    <x v="33"/>
    <s v="Instructional Materials"/>
    <x v="62"/>
    <s v="AP000000335100001"/>
    <s v="LMF"/>
    <s v="AMERICANEXPRESS/11.13.20"/>
    <s v="BATTERY SOURCE #027 PANAMA CITY         FL"/>
    <n v="190.06"/>
    <m/>
    <n v="-190.06"/>
  </r>
  <r>
    <x v="3"/>
    <x v="33"/>
    <s v="Instructional Materials"/>
    <x v="62"/>
    <s v="AP000000335100001"/>
    <s v="LMF"/>
    <s v="AMERICANEXPRESS/11.13.20"/>
    <s v="THE HOME DEPOT      PANAMA CITY         FL"/>
    <n v="32.47"/>
    <m/>
    <n v="-32.47"/>
  </r>
  <r>
    <x v="3"/>
    <x v="33"/>
    <s v="Instructional Materials"/>
    <x v="62"/>
    <s v="AP000000335100001"/>
    <s v="LMF"/>
    <s v="AMERICANEXPRESS/11.13.20"/>
    <s v="WALMART GROCERY 0000BENTONVILLE         AR"/>
    <n v="48.58"/>
    <m/>
    <n v="-48.58"/>
  </r>
  <r>
    <x v="3"/>
    <x v="33"/>
    <s v="Instructional Materials"/>
    <x v="62"/>
    <s v="AP000000335100001"/>
    <s v="LMF"/>
    <s v="AMERICANEXPRESS/11.13.20"/>
    <s v="WAL-MART SUPERCENTERCALLAWAY            FL"/>
    <n v="300"/>
    <m/>
    <n v="-300"/>
  </r>
  <r>
    <x v="3"/>
    <x v="33"/>
    <s v="Instructional Materials"/>
    <x v="62"/>
    <s v="AP000000335100001"/>
    <s v="LMF"/>
    <s v="AMERICANEXPRESS/11.13.20"/>
    <s v="WAL-MART SUPERCENTERPANAMA CITY         FL"/>
    <n v="25.73"/>
    <m/>
    <n v="-25.73"/>
  </r>
  <r>
    <x v="3"/>
    <x v="33"/>
    <s v="Instructional Materials"/>
    <x v="62"/>
    <s v="AP000000335100001"/>
    <s v="LMF"/>
    <s v="AMERICANEXPRESS/11.13.20"/>
    <s v="ANCHORAGE CHILDRENS PANAMA CITY         FL"/>
    <n v="81"/>
    <m/>
    <n v="-81"/>
  </r>
  <r>
    <x v="3"/>
    <x v="33"/>
    <s v="Instructional Materials"/>
    <x v="62"/>
    <s v="AP000000335100001"/>
    <s v="LMF"/>
    <s v="AMERICANEXPRESS/11.13.20"/>
    <s v="WAL-MART SUPERCENTERPANAMA CITY         FL"/>
    <n v="133.74"/>
    <m/>
    <n v="-133.74"/>
  </r>
  <r>
    <x v="3"/>
    <x v="33"/>
    <s v="Instructional Materials"/>
    <x v="62"/>
    <s v="AP000000335100001"/>
    <s v="LMF"/>
    <s v="AMERICANEXPRESS/11.13.20"/>
    <s v="Amazon Marketplace"/>
    <n v="52.22"/>
    <m/>
    <n v="-52.22"/>
  </r>
  <r>
    <x v="3"/>
    <x v="33"/>
    <s v="Instructional Materials"/>
    <x v="62"/>
    <s v="AP000000335100001"/>
    <s v="LMF"/>
    <s v="AMERICANEXPRESS/11.13.20"/>
    <s v="Amazon Marketplace"/>
    <n v="16.96"/>
    <m/>
    <n v="-16.96"/>
  </r>
  <r>
    <x v="3"/>
    <x v="33"/>
    <s v="Instructional Materials"/>
    <x v="62"/>
    <s v="AP000000335100001"/>
    <s v="LMF"/>
    <s v="AMERICANEXPRESS/11.13.20"/>
    <s v="Amazon Marketplace"/>
    <n v="39.979999999999997"/>
    <m/>
    <n v="-39.979999999999997"/>
  </r>
  <r>
    <x v="3"/>
    <x v="33"/>
    <s v="Instructional Materials"/>
    <x v="62"/>
    <s v="AP000000335100001"/>
    <s v="LMF"/>
    <s v="AMERICANEXPRESS/11.13.20"/>
    <s v="LEITZ MUSIC 0000    PANAMA CITY         FL"/>
    <n v="1464.3"/>
    <m/>
    <n v="-1464.3"/>
  </r>
  <r>
    <x v="3"/>
    <x v="33"/>
    <s v="Instructional Materials"/>
    <x v="62"/>
    <s v="AP000000335100001"/>
    <s v="LMF"/>
    <s v="AMERICANEXPRESS/11.13.20"/>
    <s v="LOWE''S              PANAMA CITY         FL"/>
    <n v="70.56"/>
    <m/>
    <n v="-70.56"/>
  </r>
  <r>
    <x v="3"/>
    <x v="33"/>
    <s v="Instructional Materials"/>
    <x v="62"/>
    <s v="AP000000335100001"/>
    <s v="LMF"/>
    <s v="AMERICANEXPRESS/11.13.20"/>
    <s v="WAL-MART SUPERCENTERPANAMA CITY         FL"/>
    <n v="69.11"/>
    <m/>
    <n v="-69.11"/>
  </r>
  <r>
    <x v="3"/>
    <x v="33"/>
    <s v="Instructional Materials"/>
    <x v="62"/>
    <s v="AP000000335100001"/>
    <s v="LMF"/>
    <s v="AMERICANEXPRESS/11.13.20"/>
    <s v="GULF COAST STATE COLPANAMA CITY         FL"/>
    <n v="3840"/>
    <m/>
    <n v="-3840"/>
  </r>
  <r>
    <x v="3"/>
    <x v="33"/>
    <s v="Instructional Materials"/>
    <x v="62"/>
    <s v="AP000000335100001"/>
    <s v="LMF"/>
    <s v="AMERICANEXPRESS/11.13.20"/>
    <s v="THE HOME DEPOT 2705 REDFORD             MI"/>
    <n v="12.98"/>
    <m/>
    <n v="-12.98"/>
  </r>
  <r>
    <x v="3"/>
    <x v="33"/>
    <s v="Instructional Materials"/>
    <x v="62"/>
    <s v="AP000000335100001"/>
    <s v="LMF"/>
    <s v="AMERICANEXPRESS/11.13.20"/>
    <s v="THE HOME DEPOT 2705 REDFORD             MI"/>
    <n v="107.17"/>
    <m/>
    <n v="-107.17"/>
  </r>
  <r>
    <x v="3"/>
    <x v="33"/>
    <s v="Instructional Materials"/>
    <x v="62"/>
    <s v="AP000000335100001"/>
    <s v="LMF"/>
    <s v="AMERICANEXPRESS/11.13.20"/>
    <s v="DOLLAR TREE 00000212CALLAWAY            FL"/>
    <n v="16.05"/>
    <m/>
    <n v="-16.05"/>
  </r>
  <r>
    <x v="3"/>
    <x v="33"/>
    <s v="Instructional Materials"/>
    <x v="62"/>
    <s v="AP000000335100001"/>
    <s v="LMF"/>
    <s v="AMERICANEXPRESS/11.13.20"/>
    <s v="ON TIME SPORTS LLC 6BOISE               ID"/>
    <n v="375"/>
    <m/>
    <n v="-375"/>
  </r>
  <r>
    <x v="3"/>
    <x v="33"/>
    <s v="Instructional Materials"/>
    <x v="62"/>
    <s v="AP000000335100001"/>
    <s v="LMF"/>
    <s v="AMERICANEXPRESS/11.13.20"/>
    <s v="WPY*GOFUNDME CHARITYREDWOOD CITY        CA"/>
    <n v="30"/>
    <m/>
    <n v="-30"/>
  </r>
  <r>
    <x v="3"/>
    <x v="33"/>
    <s v="Instructional Materials"/>
    <x v="62"/>
    <s v="AP000000335100001"/>
    <s v="LMF"/>
    <s v="AMERICANEXPRESS/11.13.20"/>
    <s v="WPY*KIWANIS CLUB OF LYNN HAVEN          FL"/>
    <n v="600"/>
    <m/>
    <n v="-600"/>
  </r>
  <r>
    <x v="3"/>
    <x v="33"/>
    <s v="Instructional Materials"/>
    <x v="62"/>
    <s v="AP000000335100001"/>
    <s v="LMF"/>
    <s v="AMERICANEXPRESS/11.13.20"/>
    <s v="DOLLAR GENERAL      PANAMA CITY         FL"/>
    <n v="18.899999999999999"/>
    <m/>
    <n v="-18.899999999999999"/>
  </r>
  <r>
    <x v="3"/>
    <x v="33"/>
    <s v="Instructional Materials"/>
    <x v="62"/>
    <s v="AP000000335100001"/>
    <s v="LMF"/>
    <s v="AMERICANEXPRESS/11.13.20"/>
    <s v="AMEX Shipping Credit"/>
    <m/>
    <n v="14"/>
    <n v="14"/>
  </r>
  <r>
    <x v="3"/>
    <x v="33"/>
    <s v="Instructional Materials"/>
    <x v="62"/>
    <s v="AP000000335100001"/>
    <s v="LMF"/>
    <s v="AMERICANEXPRESS/11.13.20"/>
    <s v="THE HOME DEPOT 2705 REDFORD             MI"/>
    <m/>
    <n v="107.17"/>
    <n v="107.17"/>
  </r>
  <r>
    <x v="3"/>
    <x v="33"/>
    <s v="Instructional Materials"/>
    <x v="62"/>
    <s v="AP000000335100001"/>
    <s v="LMF"/>
    <s v="AMERICANEXPRESS/11.13.20"/>
    <s v="THE HOME DEPOT 2705 REDFORD             MI"/>
    <m/>
    <n v="12.98"/>
    <n v="12.98"/>
  </r>
  <r>
    <x v="3"/>
    <x v="33"/>
    <s v="Instructional Materials"/>
    <x v="72"/>
    <s v="AP000000335300001"/>
    <s v="LMF"/>
    <s v="AMERICANEXPRESS/12.15.20"/>
    <s v="WAL-MART SUPERCENTERCALLAWAY            FL"/>
    <n v="107.15"/>
    <m/>
    <n v="-107.15"/>
  </r>
  <r>
    <x v="3"/>
    <x v="33"/>
    <s v="Instructional Materials"/>
    <x v="72"/>
    <s v="AP000000335300001"/>
    <s v="LMF"/>
    <s v="AMERICANEXPRESS/12.15.20"/>
    <s v="WAL-MART SUPERCENTERPANAMA CITY         FL"/>
    <n v="17.8"/>
    <m/>
    <n v="-17.8"/>
  </r>
  <r>
    <x v="3"/>
    <x v="33"/>
    <s v="Instructional Materials"/>
    <x v="72"/>
    <s v="AP000000335300001"/>
    <s v="LMF"/>
    <s v="AMERICANEXPRESS/12.15.20"/>
    <s v="WAL-MART SUPERCENTERPANAMA CITY         FL"/>
    <n v="49.24"/>
    <m/>
    <n v="-49.24"/>
  </r>
  <r>
    <x v="3"/>
    <x v="33"/>
    <s v="Instructional Materials"/>
    <x v="72"/>
    <s v="AP000000335300001"/>
    <s v="LMF"/>
    <s v="AMERICANEXPRESS/12.15.20"/>
    <s v="WALMART GROCERY 0000BENTONVILLE         AR"/>
    <n v="99.2"/>
    <m/>
    <n v="-99.2"/>
  </r>
  <r>
    <x v="3"/>
    <x v="33"/>
    <s v="Instructional Materials"/>
    <x v="72"/>
    <s v="AP000000335300001"/>
    <s v="LMF"/>
    <s v="AMERICANEXPRESS/12.15.20"/>
    <s v="AMAZON.COM*4I4CZ46V3AMZN.COM/BILL       WA"/>
    <n v="528.26"/>
    <m/>
    <n v="-528.26"/>
  </r>
  <r>
    <x v="3"/>
    <x v="33"/>
    <s v="Instructional Materials"/>
    <x v="72"/>
    <s v="AP000000335300001"/>
    <s v="LMF"/>
    <s v="AMERICANEXPRESS/12.15.20"/>
    <s v="AMAZON.COM*8470H1QO3AMZN.COM/BILL       WA"/>
    <n v="28.74"/>
    <m/>
    <n v="-28.74"/>
  </r>
  <r>
    <x v="3"/>
    <x v="33"/>
    <s v="Instructional Materials"/>
    <x v="72"/>
    <s v="AP000000335300001"/>
    <s v="LMF"/>
    <s v="AMERICANEXPRESS/12.15.20"/>
    <s v="AMAZON.COM*C428D0OI3AMZN.COM/BILL       WA"/>
    <n v="22.33"/>
    <m/>
    <n v="-22.33"/>
  </r>
  <r>
    <x v="3"/>
    <x v="33"/>
    <s v="Instructional Materials"/>
    <x v="72"/>
    <s v="AP000000335300001"/>
    <s v="LMF"/>
    <s v="AMERICANEXPRESS/12.15.20"/>
    <s v="GHM NEWS HERALD 0848PANAMA CITY         FL"/>
    <n v="52.88"/>
    <m/>
    <n v="-52.88"/>
  </r>
  <r>
    <x v="3"/>
    <x v="33"/>
    <s v="Instructional Materials"/>
    <x v="72"/>
    <s v="AP000000335300001"/>
    <s v="LMF"/>
    <s v="AMERICANEXPRESS/12.15.20"/>
    <s v="DOLLAR GENERAL      PANAMA CITY         FL"/>
    <n v="19.82"/>
    <m/>
    <n v="-19.82"/>
  </r>
  <r>
    <x v="3"/>
    <x v="33"/>
    <s v="Instructional Materials"/>
    <x v="72"/>
    <s v="AP000000335300001"/>
    <s v="LMF"/>
    <s v="AMERICANEXPRESS/12.15.20"/>
    <s v="FBB*KINGSIZE TEL ORD800-846-1600        IN"/>
    <n v="49.2"/>
    <m/>
    <n v="-49.2"/>
  </r>
  <r>
    <x v="3"/>
    <x v="33"/>
    <s v="Instructional Materials"/>
    <x v="72"/>
    <s v="AP000000335300001"/>
    <s v="LMF"/>
    <s v="AMERICANEXPRESS/12.15.20"/>
    <s v="CHAUTAUQUA INSTITUTI(716)357-6307       NY"/>
    <n v="413.2"/>
    <m/>
    <n v="-413.2"/>
  </r>
  <r>
    <x v="3"/>
    <x v="33"/>
    <s v="Instructional Materials"/>
    <x v="72"/>
    <s v="AP000000335300001"/>
    <s v="LMF"/>
    <s v="AMERICANEXPRESS/12.15.20"/>
    <s v="ACTIVEWORKS  ENDURANDALLAS              TX"/>
    <n v="375"/>
    <m/>
    <n v="-375"/>
  </r>
  <r>
    <x v="3"/>
    <x v="33"/>
    <s v="Instructional Materials"/>
    <x v="72"/>
    <s v="AP000000335300001"/>
    <s v="LMF"/>
    <s v="AMERICANEXPRESS/12.15.20"/>
    <s v="Amazon Marketplace"/>
    <n v="16.61"/>
    <m/>
    <n v="-16.61"/>
  </r>
  <r>
    <x v="3"/>
    <x v="33"/>
    <s v="Instructional Materials"/>
    <x v="72"/>
    <s v="AP000000335300001"/>
    <s v="LMF"/>
    <s v="AMERICANEXPRESS/12.15.20"/>
    <s v="AMAZON.COM*6A9JZ2YT3AMZN.COM/BILL       WA"/>
    <n v="68.569999999999993"/>
    <m/>
    <n v="-68.569999999999993"/>
  </r>
  <r>
    <x v="3"/>
    <x v="33"/>
    <s v="Instructional Materials"/>
    <x v="72"/>
    <s v="AP000000335300001"/>
    <s v="LMF"/>
    <s v="AMERICANEXPRESS/12.15.20"/>
    <s v="WAL-MART SUPERCENTERPANAMA CITY         FL"/>
    <n v="10.78"/>
    <m/>
    <n v="-10.78"/>
  </r>
  <r>
    <x v="3"/>
    <x v="33"/>
    <s v="Instructional Materials"/>
    <x v="72"/>
    <s v="AP000000335300001"/>
    <s v="LMF"/>
    <s v="AMERICANEXPRESS/12.15.20"/>
    <s v="WAL-MART SUPERCENTERPANAMA CITY         FL"/>
    <n v="75.349999999999994"/>
    <m/>
    <n v="-75.349999999999994"/>
  </r>
  <r>
    <x v="3"/>
    <x v="33"/>
    <s v="Instructional Materials"/>
    <x v="72"/>
    <s v="AP000000335300001"/>
    <s v="LMF"/>
    <s v="AMERICANEXPRESS/12.15.20"/>
    <s v="DOLLAR TREE 00000031PANAMA CITY         FL"/>
    <n v="11.89"/>
    <m/>
    <n v="-11.89"/>
  </r>
  <r>
    <x v="3"/>
    <x v="33"/>
    <s v="Instructional Materials"/>
    <x v="72"/>
    <s v="AP000000335300001"/>
    <s v="LMF"/>
    <s v="AMERICANEXPRESS/12.15.20"/>
    <s v="DOLLARTREE 000007349PANAMA CITY         FL"/>
    <n v="192.72"/>
    <m/>
    <n v="-192.72"/>
  </r>
  <r>
    <x v="3"/>
    <x v="33"/>
    <s v="Instructional Materials"/>
    <x v="72"/>
    <s v="AP000000335300001"/>
    <s v="LMF"/>
    <s v="AMERICANEXPRESS/12.15.20"/>
    <s v="WAL-MART SUPERCENTERPANAMA CITY         FL"/>
    <n v="60.28"/>
    <m/>
    <n v="-60.28"/>
  </r>
  <r>
    <x v="3"/>
    <x v="33"/>
    <s v="Instructional Materials"/>
    <x v="72"/>
    <s v="AP000000335300001"/>
    <s v="LMF"/>
    <s v="AMERICANEXPRESS/12.15.20"/>
    <s v="WALMART.COM AT      800-966-6546        AR"/>
    <n v="102.52"/>
    <m/>
    <n v="-102.52"/>
  </r>
  <r>
    <x v="3"/>
    <x v="33"/>
    <s v="Instructional Materials"/>
    <x v="72"/>
    <s v="AP000000335300001"/>
    <s v="LMF"/>
    <s v="AMERICANEXPRESS/12.15.20"/>
    <s v="OSA/UNICEF          800-227-3738        MN"/>
    <n v="267.48"/>
    <m/>
    <n v="-267.48"/>
  </r>
  <r>
    <x v="3"/>
    <x v="33"/>
    <s v="Instructional Materials"/>
    <x v="72"/>
    <s v="AP000000335300001"/>
    <s v="LMF"/>
    <s v="AMERICANEXPRESS/12.15.20"/>
    <s v="BRENT DECKER        Panama City         FL"/>
    <n v="750"/>
    <m/>
    <n v="-750"/>
  </r>
  <r>
    <x v="3"/>
    <x v="33"/>
    <s v="Instructional Materials"/>
    <x v="72"/>
    <s v="AP000000335300001"/>
    <s v="LMF"/>
    <s v="AMERICANEXPRESS/12.15.20"/>
    <s v="Nat Geo Mag US      WASHINGTON          DC"/>
    <n v="39"/>
    <m/>
    <n v="-39"/>
  </r>
  <r>
    <x v="3"/>
    <x v="33"/>
    <s v="Instructional Materials"/>
    <x v="72"/>
    <s v="AP000000335300001"/>
    <s v="LMF"/>
    <s v="AMERICANEXPRESS/12.15.20"/>
    <s v="WAL-MART SUPERCENTERCALLAWAY            FL"/>
    <n v="41.2"/>
    <m/>
    <n v="-41.2"/>
  </r>
  <r>
    <x v="3"/>
    <x v="33"/>
    <s v="Instructional Materials"/>
    <x v="72"/>
    <s v="AP000000335300001"/>
    <s v="LMF"/>
    <s v="AMERICANEXPRESS/12.15.20"/>
    <s v="WALMART GROCERY     800-966-6546        AR"/>
    <n v="139.24"/>
    <m/>
    <n v="-139.24"/>
  </r>
  <r>
    <x v="3"/>
    <x v="33"/>
    <s v="Instructional Materials"/>
    <x v="72"/>
    <s v="AP000000335300001"/>
    <s v="LMF"/>
    <s v="AMERICANEXPRESS/12.15.20"/>
    <s v="SHOPSMARTER.COM     800-255-6355        CT"/>
    <n v="9.9700000000000006"/>
    <m/>
    <n v="-9.9700000000000006"/>
  </r>
  <r>
    <x v="3"/>
    <x v="33"/>
    <s v="Instructional Materials"/>
    <x v="72"/>
    <s v="AP000000335300001"/>
    <s v="LMF"/>
    <s v="AMERICANEXPRESS/12.15.20"/>
    <s v="TRACTOR SUPPLY #2409PANAMA CITY         FL"/>
    <n v="11.14"/>
    <m/>
    <n v="-11.14"/>
  </r>
  <r>
    <x v="3"/>
    <x v="33"/>
    <s v="Instructional Materials"/>
    <x v="72"/>
    <s v="AP000000335300001"/>
    <s v="LMF"/>
    <s v="AMERICANEXPRESS/12.15.20"/>
    <s v="WAL-MART SUPERCENTERPANAMA CITY         FL"/>
    <n v="103.1"/>
    <m/>
    <n v="-103.1"/>
  </r>
  <r>
    <x v="3"/>
    <x v="33"/>
    <s v="Instructional Materials"/>
    <x v="72"/>
    <s v="AP000000335300001"/>
    <s v="LMF"/>
    <s v="AMERICANEXPRESS/12.15.20"/>
    <s v="AGENCY FOR HEALTHCARTALLAHASSEE         FL"/>
    <n v="44.66"/>
    <m/>
    <n v="-44.66"/>
  </r>
  <r>
    <x v="3"/>
    <x v="33"/>
    <s v="Instructional Materials"/>
    <x v="72"/>
    <s v="AP000000335300001"/>
    <s v="LMF"/>
    <s v="AMERICANEXPRESS/12.15.20"/>
    <s v="INSTACART           SAN FRANCISCO       CA"/>
    <n v="97.52"/>
    <m/>
    <n v="-97.52"/>
  </r>
  <r>
    <x v="3"/>
    <x v="33"/>
    <s v="Instructional Materials"/>
    <x v="72"/>
    <s v="AP000000335300001"/>
    <s v="LMF"/>
    <s v="AMERICANEXPRESS/12.15.20"/>
    <s v="KIWANIS INTERNATIONAINDIANAPOLIS        IN"/>
    <n v="552"/>
    <m/>
    <n v="-552"/>
  </r>
  <r>
    <x v="3"/>
    <x v="33"/>
    <s v="Instructional Materials"/>
    <x v="72"/>
    <s v="AP000000335300001"/>
    <s v="LMF"/>
    <s v="AMERICANEXPRESS/12.15.20"/>
    <s v="Vudu.com            8885548838          CA"/>
    <n v="7.99"/>
    <m/>
    <n v="-7.99"/>
  </r>
  <r>
    <x v="3"/>
    <x v="33"/>
    <s v="Instructional Materials"/>
    <x v="72"/>
    <s v="AP000000335300001"/>
    <s v="LMF"/>
    <s v="AMERICANEXPRESS/12.15.20"/>
    <s v="WAL-MART SUPERCENTERPANAMA CITY         FL"/>
    <n v="1000"/>
    <m/>
    <n v="-1000"/>
  </r>
  <r>
    <x v="3"/>
    <x v="33"/>
    <s v="Instructional Materials"/>
    <x v="72"/>
    <s v="AP000000335300001"/>
    <s v="LMF"/>
    <s v="AMERICANEXPRESS/12.15.20"/>
    <s v="WAL-MART SUPERCENTERPANAMA CITY         FL"/>
    <n v="1000"/>
    <m/>
    <n v="-1000"/>
  </r>
  <r>
    <x v="3"/>
    <x v="33"/>
    <s v="Instructional Materials"/>
    <x v="72"/>
    <s v="AP000000335300001"/>
    <s v="LMF"/>
    <s v="AMERICANEXPRESS/12.15.20"/>
    <s v="WAL-MART SUPERCENTERPANAMA CITY         FL"/>
    <n v="1000"/>
    <m/>
    <n v="-1000"/>
  </r>
  <r>
    <x v="3"/>
    <x v="33"/>
    <s v="Instructional Materials"/>
    <x v="72"/>
    <s v="AP000000335300001"/>
    <s v="LMF"/>
    <s v="AMERICANEXPRESS/12.15.20"/>
    <s v="WAL-MART SUPERCENTERPANAMA CITY         FL"/>
    <n v="1000"/>
    <m/>
    <n v="-1000"/>
  </r>
  <r>
    <x v="3"/>
    <x v="33"/>
    <s v="Instructional Materials"/>
    <x v="72"/>
    <s v="AP000000335300001"/>
    <s v="LMF"/>
    <s v="AMERICANEXPRESS/12.15.20"/>
    <s v="WAL-MART SUPERCENTERPANAMA CITY         FL"/>
    <n v="1094.71"/>
    <m/>
    <n v="-1094.71"/>
  </r>
  <r>
    <x v="3"/>
    <x v="33"/>
    <s v="Instructional Materials"/>
    <x v="72"/>
    <s v="AP000000335300001"/>
    <s v="LMF"/>
    <s v="AMERICANEXPRESS/12.15.20"/>
    <s v="WAL-MART SUPERCENTERCALLAWAY            FL"/>
    <n v="145.65"/>
    <m/>
    <n v="-145.65"/>
  </r>
  <r>
    <x v="3"/>
    <x v="33"/>
    <s v="Instructional Materials"/>
    <x v="72"/>
    <s v="AP000000335300001"/>
    <s v="LMF"/>
    <s v="AMERICANEXPRESS/12.15.20"/>
    <s v="WAL-MART SUPERCENTERCALLAWAY            FL"/>
    <n v="202.02"/>
    <m/>
    <n v="-202.02"/>
  </r>
  <r>
    <x v="3"/>
    <x v="33"/>
    <s v="Instructional Materials"/>
    <x v="72"/>
    <s v="AP000000335300001"/>
    <s v="LMF"/>
    <s v="AMERICANEXPRESS/12.15.20"/>
    <s v="WAL-MART SUPERCENTERCALLAWAY            FL"/>
    <n v="400"/>
    <m/>
    <n v="-400"/>
  </r>
  <r>
    <x v="3"/>
    <x v="33"/>
    <s v="Instructional Materials"/>
    <x v="72"/>
    <s v="AP000000335300001"/>
    <s v="LMF"/>
    <s v="AMERICANEXPRESS/12.15.20"/>
    <s v="WAL-MART SUPERCENTERCALLAWAY            FL"/>
    <n v="400"/>
    <m/>
    <n v="-400"/>
  </r>
  <r>
    <x v="3"/>
    <x v="33"/>
    <s v="Instructional Materials"/>
    <x v="72"/>
    <s v="AP000000335300001"/>
    <s v="LMF"/>
    <s v="AMERICANEXPRESS/12.15.20"/>
    <s v="WAL-MART SUPERCENTERLYNN HAVEN          FL"/>
    <n v="1000"/>
    <m/>
    <n v="-1000"/>
  </r>
  <r>
    <x v="3"/>
    <x v="33"/>
    <s v="Instructional Materials"/>
    <x v="72"/>
    <s v="AP000000335300001"/>
    <s v="LMF"/>
    <s v="AMERICANEXPRESS/12.15.20"/>
    <s v="WAL-MART SUPERCENTERLYNN HAVEN          FL"/>
    <n v="1010.66"/>
    <m/>
    <n v="-1010.66"/>
  </r>
  <r>
    <x v="3"/>
    <x v="33"/>
    <s v="Instructional Materials"/>
    <x v="72"/>
    <s v="AP000000335300001"/>
    <s v="LMF"/>
    <s v="AMERICANEXPRESS/12.15.20"/>
    <s v="Nat Geo Mag US      WASHINGTON          DC"/>
    <n v="39"/>
    <m/>
    <n v="-39"/>
  </r>
  <r>
    <x v="3"/>
    <x v="33"/>
    <s v="Instructional Materials"/>
    <x v="72"/>
    <s v="AP000000335300001"/>
    <s v="LMF"/>
    <s v="AMERICANEXPRESS/12.15.20"/>
    <s v="PATIENT POINT HOSPITCINCINNATI          OH"/>
    <n v="2925"/>
    <m/>
    <n v="-2925"/>
  </r>
  <r>
    <x v="3"/>
    <x v="33"/>
    <s v="Instructional Materials"/>
    <x v="72"/>
    <s v="AP000000335300001"/>
    <s v="LMF"/>
    <s v="AMERICANEXPRESS/12.15.20"/>
    <s v="WAL-MART SUPERCENTERCALLAWAY            FL"/>
    <n v="1000"/>
    <m/>
    <n v="-1000"/>
  </r>
  <r>
    <x v="3"/>
    <x v="33"/>
    <s v="Instructional Materials"/>
    <x v="72"/>
    <s v="AP000000335300001"/>
    <s v="LMF"/>
    <s v="AMERICANEXPRESS/12.15.20"/>
    <s v="OSA/UNICEF          800-227-3738        MN"/>
    <n v="246.08"/>
    <m/>
    <n v="-246.08"/>
  </r>
  <r>
    <x v="3"/>
    <x v="33"/>
    <s v="Instructional Materials"/>
    <x v="72"/>
    <s v="AP000000335300001"/>
    <s v="LMF"/>
    <s v="AMERICANEXPRESS/12.15.20"/>
    <s v="WALMART GROCERY 0000BENTONVILLE         AR"/>
    <n v="60.28"/>
    <m/>
    <n v="-60.28"/>
  </r>
  <r>
    <x v="3"/>
    <x v="33"/>
    <s v="Instructional Materials"/>
    <x v="72"/>
    <s v="AP000000335300001"/>
    <s v="LMF"/>
    <s v="AMERICANEXPRESS/12.15.20"/>
    <s v="Amazon Marketplace"/>
    <n v="47.77"/>
    <m/>
    <n v="-47.77"/>
  </r>
  <r>
    <x v="3"/>
    <x v="33"/>
    <s v="Instructional Materials"/>
    <x v="72"/>
    <s v="AP000000335300001"/>
    <s v="LMF"/>
    <s v="AMERICANEXPRESS/12.15.20"/>
    <s v="GULF COAST STATE COLPANAMA CITY         FL"/>
    <n v="215.94"/>
    <m/>
    <n v="-215.94"/>
  </r>
  <r>
    <x v="3"/>
    <x v="33"/>
    <s v="Instructional Materials"/>
    <x v="72"/>
    <s v="AP000000335300001"/>
    <s v="LMF"/>
    <s v="AMERICANEXPRESS/12.15.20"/>
    <s v="AMAZON.COM*202XD4NM0AMZN.COM/BILL       WA"/>
    <n v="84.79"/>
    <m/>
    <n v="-84.79"/>
  </r>
  <r>
    <x v="3"/>
    <x v="33"/>
    <s v="Instructional Materials"/>
    <x v="72"/>
    <s v="AP000000335300001"/>
    <s v="LMF"/>
    <s v="AMERICANEXPRESS/12.15.20"/>
    <s v="DOLLAR GENERAL      PANAMA CITY         FL"/>
    <n v="4.75"/>
    <m/>
    <n v="-4.75"/>
  </r>
  <r>
    <x v="3"/>
    <x v="33"/>
    <s v="Instructional Materials"/>
    <x v="72"/>
    <s v="AP000000335300001"/>
    <s v="LMF"/>
    <s v="AMERICANEXPRESS/12.15.20"/>
    <s v="THE HOME DEPOT      PANAMA CITY         FL"/>
    <n v="116.46"/>
    <m/>
    <n v="-116.46"/>
  </r>
  <r>
    <x v="3"/>
    <x v="33"/>
    <s v="Instructional Materials"/>
    <x v="72"/>
    <s v="AP000000335300001"/>
    <s v="LMF"/>
    <s v="AMERICANEXPRESS/12.15.20"/>
    <s v="AMEX Shipping Credit"/>
    <m/>
    <n v="6"/>
    <n v="6"/>
  </r>
  <r>
    <x v="3"/>
    <x v="33"/>
    <s v="Instructional Materials"/>
    <x v="72"/>
    <s v="AP000000335300001"/>
    <s v="LMF"/>
    <s v="AMERICANEXPRESS/12.15.20"/>
    <s v="AMEX Shipping Credit"/>
    <m/>
    <n v="20"/>
    <n v="20"/>
  </r>
  <r>
    <x v="3"/>
    <x v="34"/>
    <s v="Noncapitalized Furniture Fixtures and Equipment"/>
    <x v="38"/>
    <s v="AP000000330100001"/>
    <s v="LMF"/>
    <s v="AMERICANEXPRESS/9.14.20"/>
    <s v="HOWARD TECH         8889123151          MS"/>
    <n v="228"/>
    <m/>
    <n v="-228"/>
  </r>
  <r>
    <x v="3"/>
    <x v="34"/>
    <s v="Noncapitalized Furniture Fixtures and Equipment"/>
    <x v="50"/>
    <s v="AP000000332300001"/>
    <s v="LMF"/>
    <s v="AMERICANEXPRESS/10.15.20"/>
    <s v="BESTBUYCOM8063159427RICHFIELD           MN"/>
    <n v="331.64"/>
    <m/>
    <n v="-331.64"/>
  </r>
  <r>
    <x v="3"/>
    <x v="35"/>
    <s v="Software"/>
    <x v="13"/>
    <s v="AP000000322200002"/>
    <s v="LMF"/>
    <s v="AMERICANEXPRESS/7.15.20"/>
    <s v="WWW.MCAFEE.COM      866-622-3911        TX"/>
    <n v="39.99"/>
    <m/>
    <n v="-39.99"/>
  </r>
  <r>
    <x v="3"/>
    <x v="36"/>
    <s v="Job Coach"/>
    <x v="13"/>
    <s v="AP000000322900002"/>
    <s v="BNB"/>
    <s v="PAYROLL/869579"/>
    <s v="PAYROLL/869579"/>
    <n v="3121.6"/>
    <m/>
    <n v="-3121.6"/>
  </r>
  <r>
    <x v="3"/>
    <x v="36"/>
    <s v="Job Coach"/>
    <x v="13"/>
    <s v="AP000000322900002"/>
    <s v="BNB"/>
    <s v="PAYROLL/869579"/>
    <s v="PAYROLL/869579"/>
    <n v="312.16000000000003"/>
    <m/>
    <n v="-312.16000000000003"/>
  </r>
  <r>
    <x v="3"/>
    <x v="36"/>
    <s v="Job Coach"/>
    <x v="0"/>
    <s v="AP000000322900003"/>
    <s v="BNB"/>
    <s v="PAYROLL/846024"/>
    <s v="PAYROLL/846024"/>
    <n v="3226.2"/>
    <m/>
    <n v="-3226.2"/>
  </r>
  <r>
    <x v="3"/>
    <x v="36"/>
    <s v="Job Coach"/>
    <x v="18"/>
    <s v="AP000000324200001"/>
    <s v="LMF"/>
    <s v="PAYROLL/851244"/>
    <s v="PAYROLL/851244"/>
    <n v="3210.6"/>
    <m/>
    <n v="-3210.6"/>
  </r>
  <r>
    <x v="3"/>
    <x v="36"/>
    <s v="Job Coach"/>
    <x v="2"/>
    <s v="AP000000325000001"/>
    <s v="LMF"/>
    <s v="PAYROLL/857685"/>
    <s v="PAYROLL/857685"/>
    <n v="3493.7"/>
    <m/>
    <n v="-3493.7"/>
  </r>
  <r>
    <x v="3"/>
    <x v="36"/>
    <s v="Job Coach"/>
    <x v="29"/>
    <s v="AP000000327300003"/>
    <s v="LMF"/>
    <s v="PAYROLL/864369"/>
    <s v="PAYROLL/864369"/>
    <n v="3368.4"/>
    <m/>
    <n v="-3368.4"/>
  </r>
  <r>
    <x v="3"/>
    <x v="36"/>
    <s v="Job Coach"/>
    <x v="3"/>
    <s v="AP000000327300004"/>
    <s v="LMF"/>
    <s v="PAYROLL/870327"/>
    <s v="PAYROLL/870327"/>
    <n v="3325.6"/>
    <m/>
    <n v="-3325.6"/>
  </r>
  <r>
    <x v="3"/>
    <x v="36"/>
    <s v="Job Coach"/>
    <x v="40"/>
    <s v="AP000000330600001"/>
    <s v="LMF"/>
    <s v="PAYROLL/876446"/>
    <s v="PAYROLL/876446"/>
    <n v="3296.72"/>
    <m/>
    <n v="-3296.72"/>
  </r>
  <r>
    <x v="3"/>
    <x v="36"/>
    <s v="Job Coach"/>
    <x v="46"/>
    <s v="AP000000330700001"/>
    <s v="LMF"/>
    <s v="PAYROLL/882658"/>
    <s v="PAYROLL/882658"/>
    <n v="3355.6"/>
    <m/>
    <n v="-3355.6"/>
  </r>
  <r>
    <x v="3"/>
    <x v="36"/>
    <s v="Job Coach"/>
    <x v="52"/>
    <s v="AP000000333200001"/>
    <s v="LMF"/>
    <s v="PAYROLL/889523"/>
    <s v="PAYROLL/889523"/>
    <n v="3325.6"/>
    <m/>
    <n v="-3325.6"/>
  </r>
  <r>
    <x v="3"/>
    <x v="36"/>
    <s v="Job Coach"/>
    <x v="5"/>
    <s v="AP000000333400001"/>
    <s v="LMF"/>
    <s v="PAYROLL/894786"/>
    <s v="PAYROLL/894786"/>
    <n v="3796.4"/>
    <m/>
    <n v="-3796.4"/>
  </r>
  <r>
    <x v="3"/>
    <x v="36"/>
    <s v="Job Coach"/>
    <x v="64"/>
    <s v="AP000000334200001"/>
    <s v="LMF"/>
    <s v="PAYROLL/903359"/>
    <s v="PAYROLL/903359"/>
    <n v="3539.6"/>
    <m/>
    <n v="-3539.6"/>
  </r>
  <r>
    <x v="3"/>
    <x v="36"/>
    <s v="Job Coach"/>
    <x v="6"/>
    <s v="AP000000334300001"/>
    <s v="LMF"/>
    <s v="PAYROLL/905271"/>
    <s v="PAYROLL/905271"/>
    <n v="3539.6"/>
    <m/>
    <n v="-3539.6"/>
  </r>
  <r>
    <x v="3"/>
    <x v="36"/>
    <s v="Job Coach"/>
    <x v="74"/>
    <s v="AP000000336600002"/>
    <s v="LMF"/>
    <s v="PAYROLL/917640"/>
    <s v="PAYROLL/917640"/>
    <n v="2907.38"/>
    <m/>
    <n v="-2907.38"/>
  </r>
  <r>
    <x v="3"/>
    <x v="36"/>
    <s v="Job Coach"/>
    <x v="77"/>
    <s v="AP000000336600003"/>
    <s v="LMF"/>
    <s v="PAYROLL/925705"/>
    <s v="PAYROLL/925705"/>
    <n v="3542.75"/>
    <m/>
    <n v="-3542.75"/>
  </r>
  <r>
    <x v="3"/>
    <x v="37"/>
    <s v="Retirement"/>
    <x v="0"/>
    <s v="AP000000322900003"/>
    <s v="BNB"/>
    <s v="PAYROLL/846024"/>
    <s v="PAYROLL/846024"/>
    <n v="273.26"/>
    <m/>
    <n v="-273.26"/>
  </r>
  <r>
    <x v="3"/>
    <x v="37"/>
    <s v="Retirement"/>
    <x v="18"/>
    <s v="AP000000324200001"/>
    <s v="LMF"/>
    <s v="PAYROLL/851244"/>
    <s v="PAYROLL/851244"/>
    <n v="321.06"/>
    <m/>
    <n v="-321.06"/>
  </r>
  <r>
    <x v="3"/>
    <x v="37"/>
    <s v="Retirement"/>
    <x v="2"/>
    <s v="AP000000325000001"/>
    <s v="LMF"/>
    <s v="PAYROLL/857685"/>
    <s v="PAYROLL/857685"/>
    <n v="349.37"/>
    <m/>
    <n v="-349.37"/>
  </r>
  <r>
    <x v="3"/>
    <x v="37"/>
    <s v="Retirement"/>
    <x v="29"/>
    <s v="AP000000327300003"/>
    <s v="LMF"/>
    <s v="PAYROLL/864369"/>
    <s v="PAYROLL/864369"/>
    <n v="336.84"/>
    <m/>
    <n v="-336.84"/>
  </r>
  <r>
    <x v="3"/>
    <x v="37"/>
    <s v="Retirement"/>
    <x v="3"/>
    <s v="AP000000327300004"/>
    <s v="LMF"/>
    <s v="PAYROLL/870327"/>
    <s v="PAYROLL/870327"/>
    <n v="332.56"/>
    <m/>
    <n v="-332.56"/>
  </r>
  <r>
    <x v="3"/>
    <x v="37"/>
    <s v="Retirement"/>
    <x v="40"/>
    <s v="AP000000330600001"/>
    <s v="LMF"/>
    <s v="PAYROLL/876446"/>
    <s v="PAYROLL/876446"/>
    <n v="329.67"/>
    <m/>
    <n v="-329.67"/>
  </r>
  <r>
    <x v="3"/>
    <x v="37"/>
    <s v="Retirement"/>
    <x v="46"/>
    <s v="AP000000330700001"/>
    <s v="LMF"/>
    <s v="PAYROLL/882658"/>
    <s v="PAYROLL/882658"/>
    <n v="335.56"/>
    <m/>
    <n v="-335.56"/>
  </r>
  <r>
    <x v="3"/>
    <x v="37"/>
    <s v="Retirement"/>
    <x v="52"/>
    <s v="AP000000333200001"/>
    <s v="LMF"/>
    <s v="PAYROLL/889523"/>
    <s v="PAYROLL/889523"/>
    <n v="332.56"/>
    <m/>
    <n v="-332.56"/>
  </r>
  <r>
    <x v="3"/>
    <x v="37"/>
    <s v="Retirement"/>
    <x v="5"/>
    <s v="AP000000333400001"/>
    <s v="LMF"/>
    <s v="PAYROLL/894786"/>
    <s v="PAYROLL/894786"/>
    <n v="336.84"/>
    <m/>
    <n v="-336.84"/>
  </r>
  <r>
    <x v="3"/>
    <x v="37"/>
    <s v="Retirement"/>
    <x v="64"/>
    <s v="AP000000334200001"/>
    <s v="LMF"/>
    <s v="PAYROLL/903359"/>
    <s v="PAYROLL/903359"/>
    <n v="332.56"/>
    <m/>
    <n v="-332.56"/>
  </r>
  <r>
    <x v="3"/>
    <x v="37"/>
    <s v="Retirement"/>
    <x v="6"/>
    <s v="AP000000334300001"/>
    <s v="LMF"/>
    <s v="PAYROLL/905271"/>
    <s v="PAYROLL/905271"/>
    <n v="332.56"/>
    <m/>
    <n v="-332.56"/>
  </r>
  <r>
    <x v="3"/>
    <x v="37"/>
    <s v="Retirement"/>
    <x v="74"/>
    <s v="AP000000336600002"/>
    <s v="LMF"/>
    <s v="PAYROLL/917640"/>
    <s v="PAYROLL/917640"/>
    <n v="284.25"/>
    <m/>
    <n v="-284.25"/>
  </r>
  <r>
    <x v="3"/>
    <x v="37"/>
    <s v="Retirement"/>
    <x v="77"/>
    <s v="AP000000336600003"/>
    <s v="LMF"/>
    <s v="PAYROLL/925705"/>
    <s v="PAYROLL/925705"/>
    <n v="332.65"/>
    <m/>
    <n v="-332.65"/>
  </r>
  <r>
    <x v="3"/>
    <x v="38"/>
    <s v="Social Security"/>
    <x v="13"/>
    <s v="AP000000322900002"/>
    <s v="BNB"/>
    <s v="PAYROLL/869579"/>
    <s v="PAYROLL/869579"/>
    <n v="214.75"/>
    <m/>
    <n v="-214.75"/>
  </r>
  <r>
    <x v="3"/>
    <x v="38"/>
    <s v="Social Security"/>
    <x v="0"/>
    <s v="AP000000322900003"/>
    <s v="BNB"/>
    <s v="PAYROLL/846024"/>
    <s v="PAYROLL/846024"/>
    <n v="222.73"/>
    <m/>
    <n v="-222.73"/>
  </r>
  <r>
    <x v="3"/>
    <x v="38"/>
    <s v="Social Security"/>
    <x v="18"/>
    <s v="AP000000324200001"/>
    <s v="LMF"/>
    <s v="PAYROLL/851244"/>
    <s v="PAYROLL/851244"/>
    <n v="221.54"/>
    <m/>
    <n v="-221.54"/>
  </r>
  <r>
    <x v="3"/>
    <x v="38"/>
    <s v="Social Security"/>
    <x v="2"/>
    <s v="AP000000325000001"/>
    <s v="LMF"/>
    <s v="PAYROLL/857685"/>
    <s v="PAYROLL/857685"/>
    <n v="243.2"/>
    <m/>
    <n v="-243.2"/>
  </r>
  <r>
    <x v="3"/>
    <x v="38"/>
    <s v="Social Security"/>
    <x v="29"/>
    <s v="AP000000327300003"/>
    <s v="LMF"/>
    <s v="PAYROLL/864369"/>
    <s v="PAYROLL/864369"/>
    <n v="233.61"/>
    <m/>
    <n v="-233.61"/>
  </r>
  <r>
    <x v="3"/>
    <x v="38"/>
    <s v="Social Security"/>
    <x v="3"/>
    <s v="AP000000327300004"/>
    <s v="LMF"/>
    <s v="PAYROLL/870327"/>
    <s v="PAYROLL/870327"/>
    <n v="230.34"/>
    <m/>
    <n v="-230.34"/>
  </r>
  <r>
    <x v="3"/>
    <x v="38"/>
    <s v="Social Security"/>
    <x v="40"/>
    <s v="AP000000330600001"/>
    <s v="LMF"/>
    <s v="PAYROLL/876446"/>
    <s v="PAYROLL/876446"/>
    <n v="228.13"/>
    <m/>
    <n v="-228.13"/>
  </r>
  <r>
    <x v="3"/>
    <x v="38"/>
    <s v="Social Security"/>
    <x v="46"/>
    <s v="AP000000330700001"/>
    <s v="LMF"/>
    <s v="PAYROLL/882658"/>
    <s v="PAYROLL/882658"/>
    <n v="232.63"/>
    <m/>
    <n v="-232.63"/>
  </r>
  <r>
    <x v="3"/>
    <x v="38"/>
    <s v="Social Security"/>
    <x v="52"/>
    <s v="AP000000333200001"/>
    <s v="LMF"/>
    <s v="PAYROLL/889523"/>
    <s v="PAYROLL/889523"/>
    <n v="230.34"/>
    <m/>
    <n v="-230.34"/>
  </r>
  <r>
    <x v="3"/>
    <x v="38"/>
    <s v="Social Security"/>
    <x v="5"/>
    <s v="AP000000333400001"/>
    <s v="LMF"/>
    <s v="PAYROLL/894786"/>
    <s v="PAYROLL/894786"/>
    <n v="266.36"/>
    <m/>
    <n v="-266.36"/>
  </r>
  <r>
    <x v="3"/>
    <x v="38"/>
    <s v="Social Security"/>
    <x v="64"/>
    <s v="AP000000334200001"/>
    <s v="LMF"/>
    <s v="PAYROLL/903359"/>
    <s v="PAYROLL/903359"/>
    <n v="246.71"/>
    <m/>
    <n v="-246.71"/>
  </r>
  <r>
    <x v="3"/>
    <x v="38"/>
    <s v="Social Security"/>
    <x v="6"/>
    <s v="AP000000334300001"/>
    <s v="LMF"/>
    <s v="PAYROLL/905271"/>
    <s v="PAYROLL/905271"/>
    <n v="246.71"/>
    <m/>
    <n v="-246.71"/>
  </r>
  <r>
    <x v="3"/>
    <x v="38"/>
    <s v="Social Security"/>
    <x v="74"/>
    <s v="AP000000336600002"/>
    <s v="LMF"/>
    <s v="PAYROLL/917640"/>
    <s v="PAYROLL/917640"/>
    <n v="198.33"/>
    <m/>
    <n v="-198.33"/>
  </r>
  <r>
    <x v="3"/>
    <x v="38"/>
    <s v="Social Security"/>
    <x v="77"/>
    <s v="AP000000336600003"/>
    <s v="LMF"/>
    <s v="PAYROLL/925705"/>
    <s v="PAYROLL/925705"/>
    <n v="246.95"/>
    <m/>
    <n v="-246.95"/>
  </r>
  <r>
    <x v="3"/>
    <x v="39"/>
    <s v="Group Insurance"/>
    <x v="13"/>
    <s v="AP000000322900002"/>
    <s v="BNB"/>
    <s v="PAYROLL/869579"/>
    <s v="PAYROLL/869579"/>
    <n v="969.56"/>
    <m/>
    <n v="-969.56"/>
  </r>
  <r>
    <x v="3"/>
    <x v="39"/>
    <s v="Group Insurance"/>
    <x v="0"/>
    <s v="AP000000322900003"/>
    <s v="BNB"/>
    <s v="PAYROLL/846024"/>
    <s v="PAYROLL/846024"/>
    <n v="969.56"/>
    <m/>
    <n v="-969.56"/>
  </r>
  <r>
    <x v="3"/>
    <x v="39"/>
    <s v="Group Insurance"/>
    <x v="18"/>
    <s v="AP000000324200001"/>
    <s v="LMF"/>
    <s v="PAYROLL/851244"/>
    <s v="PAYROLL/851244"/>
    <n v="969.56"/>
    <m/>
    <n v="-969.56"/>
  </r>
  <r>
    <x v="3"/>
    <x v="39"/>
    <s v="Group Insurance"/>
    <x v="2"/>
    <s v="AP000000325000001"/>
    <s v="LMF"/>
    <s v="PAYROLL/857685"/>
    <s v="PAYROLL/857685"/>
    <n v="969.56"/>
    <m/>
    <n v="-969.56"/>
  </r>
  <r>
    <x v="3"/>
    <x v="39"/>
    <s v="Group Insurance"/>
    <x v="29"/>
    <s v="AP000000327300003"/>
    <s v="LMF"/>
    <s v="PAYROLL/864369"/>
    <s v="PAYROLL/864369"/>
    <n v="969.56"/>
    <m/>
    <n v="-969.56"/>
  </r>
  <r>
    <x v="3"/>
    <x v="39"/>
    <s v="Group Insurance"/>
    <x v="3"/>
    <s v="AP000000327300004"/>
    <s v="LMF"/>
    <s v="PAYROLL/870327"/>
    <s v="PAYROLL/870327"/>
    <n v="969.56"/>
    <m/>
    <n v="-969.56"/>
  </r>
  <r>
    <x v="3"/>
    <x v="39"/>
    <s v="Group Insurance"/>
    <x v="40"/>
    <s v="AP000000330600001"/>
    <s v="LMF"/>
    <s v="PAYROLL/876446"/>
    <s v="PAYROLL/876446"/>
    <n v="969.56"/>
    <m/>
    <n v="-969.56"/>
  </r>
  <r>
    <x v="3"/>
    <x v="39"/>
    <s v="Group Insurance"/>
    <x v="46"/>
    <s v="AP000000330700001"/>
    <s v="LMF"/>
    <s v="PAYROLL/882658"/>
    <s v="PAYROLL/882658"/>
    <n v="969.56"/>
    <m/>
    <n v="-969.56"/>
  </r>
  <r>
    <x v="3"/>
    <x v="39"/>
    <s v="Group Insurance"/>
    <x v="52"/>
    <s v="AP000000333200001"/>
    <s v="LMF"/>
    <s v="PAYROLL/889523"/>
    <s v="PAYROLL/889523"/>
    <n v="969.56"/>
    <m/>
    <n v="-969.56"/>
  </r>
  <r>
    <x v="3"/>
    <x v="39"/>
    <s v="Group Insurance"/>
    <x v="5"/>
    <s v="AP000000333400001"/>
    <s v="LMF"/>
    <s v="PAYROLL/894786"/>
    <s v="PAYROLL/894786"/>
    <n v="969.56"/>
    <m/>
    <n v="-969.56"/>
  </r>
  <r>
    <x v="3"/>
    <x v="39"/>
    <s v="Group Insurance"/>
    <x v="64"/>
    <s v="AP000000334200001"/>
    <s v="LMF"/>
    <s v="PAYROLL/903359"/>
    <s v="PAYROLL/903359"/>
    <n v="969.56"/>
    <m/>
    <n v="-969.56"/>
  </r>
  <r>
    <x v="3"/>
    <x v="39"/>
    <s v="Group Insurance"/>
    <x v="6"/>
    <s v="AP000000334300001"/>
    <s v="LMF"/>
    <s v="PAYROLL/905271"/>
    <s v="PAYROLL/905271"/>
    <n v="969.56"/>
    <m/>
    <n v="-969.56"/>
  </r>
  <r>
    <x v="3"/>
    <x v="39"/>
    <s v="Group Insurance"/>
    <x v="74"/>
    <s v="AP000000336600002"/>
    <s v="LMF"/>
    <s v="PAYROLL/917640"/>
    <s v="PAYROLL/917640"/>
    <n v="969.56"/>
    <m/>
    <n v="-969.56"/>
  </r>
  <r>
    <x v="3"/>
    <x v="39"/>
    <s v="Group Insurance"/>
    <x v="77"/>
    <s v="AP000000336600003"/>
    <s v="LMF"/>
    <s v="PAYROLL/925705"/>
    <s v="PAYROLL/925705"/>
    <n v="969.56"/>
    <m/>
    <n v="-969.56"/>
  </r>
  <r>
    <x v="3"/>
    <x v="40"/>
    <s v="Workers Compensation"/>
    <x v="55"/>
    <s v="AP000000332900001"/>
    <s v="LMF"/>
    <s v="RETAILFIRST/11672352"/>
    <s v="RETAILFIRST/11672352"/>
    <n v="157.19999999999999"/>
    <m/>
    <n v="-157.19999999999999"/>
  </r>
  <r>
    <x v="3"/>
    <x v="41"/>
    <s v="Unemployment Compensation"/>
    <x v="13"/>
    <s v="AP000000322900002"/>
    <s v="BNB"/>
    <s v="PAYROLL/869579"/>
    <s v="PAYROLL/869579"/>
    <n v="0.09"/>
    <m/>
    <n v="-0.09"/>
  </r>
  <r>
    <x v="3"/>
    <x v="41"/>
    <s v="Unemployment Compensation"/>
    <x v="0"/>
    <s v="AP000000322900003"/>
    <s v="BNB"/>
    <s v="PAYROLL/846024"/>
    <s v="PAYROLL/846024"/>
    <n v="0.17"/>
    <m/>
    <n v="-0.17"/>
  </r>
  <r>
    <x v="3"/>
    <x v="41"/>
    <s v="Unemployment Compensation"/>
    <x v="18"/>
    <s v="AP000000324200001"/>
    <s v="LMF"/>
    <s v="PAYROLL/851244"/>
    <s v="PAYROLL/851244"/>
    <n v="0.09"/>
    <m/>
    <n v="-0.09"/>
  </r>
  <r>
    <x v="3"/>
    <x v="41"/>
    <s v="Unemployment Compensation"/>
    <x v="2"/>
    <s v="AP000000325000001"/>
    <s v="LMF"/>
    <s v="PAYROLL/857685"/>
    <s v="PAYROLL/857685"/>
    <n v="0.17"/>
    <m/>
    <n v="-0.17"/>
  </r>
  <r>
    <x v="3"/>
    <x v="41"/>
    <s v="Unemployment Compensation"/>
    <x v="29"/>
    <s v="AP000000327300003"/>
    <s v="LMF"/>
    <s v="PAYROLL/864369"/>
    <s v="PAYROLL/864369"/>
    <n v="0.13"/>
    <m/>
    <n v="-0.13"/>
  </r>
  <r>
    <x v="3"/>
    <x v="41"/>
    <s v="Unemployment Compensation"/>
    <x v="3"/>
    <s v="AP000000327300004"/>
    <s v="LMF"/>
    <s v="PAYROLL/870327"/>
    <s v="PAYROLL/870327"/>
    <n v="0.09"/>
    <m/>
    <n v="-0.09"/>
  </r>
  <r>
    <x v="3"/>
    <x v="41"/>
    <s v="Unemployment Compensation"/>
    <x v="40"/>
    <s v="AP000000330600001"/>
    <s v="LMF"/>
    <s v="PAYROLL/876446"/>
    <s v="PAYROLL/876446"/>
    <n v="0.1"/>
    <m/>
    <n v="-0.1"/>
  </r>
  <r>
    <x v="3"/>
    <x v="41"/>
    <s v="Unemployment Compensation"/>
    <x v="46"/>
    <s v="AP000000330700001"/>
    <s v="LMF"/>
    <s v="PAYROLL/882658"/>
    <s v="PAYROLL/882658"/>
    <n v="0.09"/>
    <m/>
    <n v="-0.09"/>
  </r>
  <r>
    <x v="3"/>
    <x v="41"/>
    <s v="Unemployment Compensation"/>
    <x v="52"/>
    <s v="AP000000333200001"/>
    <s v="LMF"/>
    <s v="PAYROLL/889523"/>
    <s v="PAYROLL/889523"/>
    <n v="0.09"/>
    <m/>
    <n v="-0.09"/>
  </r>
  <r>
    <x v="3"/>
    <x v="41"/>
    <s v="Unemployment Compensation"/>
    <x v="5"/>
    <s v="AP000000333400001"/>
    <s v="LMF"/>
    <s v="PAYROLL/894786"/>
    <s v="PAYROLL/894786"/>
    <n v="0.56000000000000005"/>
    <m/>
    <n v="-0.56000000000000005"/>
  </r>
  <r>
    <x v="3"/>
    <x v="41"/>
    <s v="Unemployment Compensation"/>
    <x v="64"/>
    <s v="AP000000334200001"/>
    <s v="LMF"/>
    <s v="PAYROLL/903359"/>
    <s v="PAYROLL/903359"/>
    <n v="0.3"/>
    <m/>
    <n v="-0.3"/>
  </r>
  <r>
    <x v="3"/>
    <x v="41"/>
    <s v="Unemployment Compensation"/>
    <x v="6"/>
    <s v="AP000000334300001"/>
    <s v="LMF"/>
    <s v="PAYROLL/905271"/>
    <s v="PAYROLL/905271"/>
    <n v="0.3"/>
    <m/>
    <n v="-0.3"/>
  </r>
  <r>
    <x v="3"/>
    <x v="41"/>
    <s v="Unemployment Compensation"/>
    <x v="74"/>
    <s v="AP000000336600002"/>
    <s v="LMF"/>
    <s v="PAYROLL/917640"/>
    <s v="PAYROLL/917640"/>
    <n v="2.59"/>
    <m/>
    <n v="-2.59"/>
  </r>
  <r>
    <x v="3"/>
    <x v="41"/>
    <s v="Unemployment Compensation"/>
    <x v="77"/>
    <s v="AP000000336600003"/>
    <s v="LMF"/>
    <s v="PAYROLL/925705"/>
    <s v="PAYROLL/925705"/>
    <n v="3.24"/>
    <m/>
    <n v="-3.24"/>
  </r>
  <r>
    <x v="3"/>
    <x v="42"/>
    <s v="Technology Support &amp; Service"/>
    <x v="50"/>
    <s v="AP000000332300001"/>
    <s v="LMF"/>
    <s v="AMERICANEXPRESS/10.15.20"/>
    <s v="MICROSOFT*MICROSOFT MSBILL.INFO         WA"/>
    <n v="99.99"/>
    <m/>
    <n v="-99.99"/>
  </r>
  <r>
    <x v="3"/>
    <x v="43"/>
    <s v="Legal and Audit Expense"/>
    <x v="33"/>
    <s v="AP000000329300003"/>
    <s v="LMF"/>
    <s v="KINGWALKER/3483"/>
    <s v="Audit 6.30.20"/>
    <n v="7500"/>
    <m/>
    <n v="-7500"/>
  </r>
  <r>
    <x v="3"/>
    <x v="43"/>
    <s v="Legal and Audit Expense"/>
    <x v="50"/>
    <s v="AP000000332300001"/>
    <s v="LMF"/>
    <s v="AMERICANEXPRESS/10.15.20"/>
    <s v="THE LAW OFFICE OF MIPANAMA CITY         FL"/>
    <n v="100"/>
    <m/>
    <n v="-100"/>
  </r>
  <r>
    <x v="3"/>
    <x v="43"/>
    <s v="Legal and Audit Expense"/>
    <x v="50"/>
    <s v="AP000000332300001"/>
    <s v="LMF"/>
    <s v="AMERICANEXPRESS/10.15.20"/>
    <s v="THE LAW OFFICE OF MIPANAMA CITY         FL"/>
    <m/>
    <n v="100"/>
    <n v="100"/>
  </r>
  <r>
    <x v="3"/>
    <x v="43"/>
    <s v="Legal and Audit Expense"/>
    <x v="52"/>
    <s v="AP000000331100001"/>
    <s v="LMF"/>
    <s v="KINGWALKER/3548"/>
    <s v="990 TAX PREP 19-20"/>
    <n v="500"/>
    <m/>
    <n v="-500"/>
  </r>
  <r>
    <x v="3"/>
    <x v="43"/>
    <s v="Legal and Audit Expense"/>
    <x v="53"/>
    <s v="AP000000331300001"/>
    <s v="LMF"/>
    <s v="SCHOOLFIN/2020-2021 5"/>
    <s v="Nov"/>
    <n v="1791.51"/>
    <m/>
    <n v="-1791.51"/>
  </r>
  <r>
    <x v="3"/>
    <x v="43"/>
    <s v="Legal and Audit Expense"/>
    <x v="5"/>
    <s v="GL0053100009"/>
    <s v="KMG"/>
    <s v="To reclass SFS fee"/>
    <s v="Legal and Audit Expense"/>
    <m/>
    <n v="1791.51"/>
    <n v="1791.51"/>
  </r>
  <r>
    <x v="3"/>
    <x v="44"/>
    <s v="Dues and Fees"/>
    <x v="10"/>
    <s v="AP000000321600002"/>
    <s v="LMF"/>
    <s v="KIWANISCLUB/7.5.20"/>
    <s v="Jul-Sep Dues"/>
    <n v="57"/>
    <m/>
    <n v="-57"/>
  </r>
  <r>
    <x v="3"/>
    <x v="44"/>
    <s v="Dues and Fees"/>
    <x v="13"/>
    <s v="AP000000322200002"/>
    <s v="LMF"/>
    <s v="AMERICANEXPRESS/7.15.20"/>
    <s v="RENEWAL MEMBERSHIP FEE"/>
    <n v="45"/>
    <m/>
    <n v="-45"/>
  </r>
  <r>
    <x v="3"/>
    <x v="44"/>
    <s v="Dues and Fees"/>
    <x v="24"/>
    <s v="AP000000325300001"/>
    <s v="LMF"/>
    <s v="AMERICANEXPRESS/8.14.20"/>
    <s v="Interest Charge on Pay Over Time Purchases"/>
    <n v="259.25"/>
    <m/>
    <n v="-259.25"/>
  </r>
  <r>
    <x v="3"/>
    <x v="44"/>
    <s v="Dues and Fees"/>
    <x v="24"/>
    <s v="AP000000325300001"/>
    <s v="LMF"/>
    <s v="AMERICANEXPRESS/8.14.20"/>
    <s v="LATE FEE"/>
    <n v="39"/>
    <m/>
    <n v="-39"/>
  </r>
  <r>
    <x v="3"/>
    <x v="44"/>
    <s v="Dues and Fees"/>
    <x v="24"/>
    <s v="AP000000325300001"/>
    <s v="LMF"/>
    <s v="AMERICANEXPRESS/8.14.20"/>
    <s v="RENEWAL MEMBERSHIP FEE"/>
    <n v="45"/>
    <m/>
    <n v="-45"/>
  </r>
  <r>
    <x v="3"/>
    <x v="44"/>
    <s v="Dues and Fees"/>
    <x v="24"/>
    <s v="AP000000325300001"/>
    <s v="LMF"/>
    <s v="AMERICANEXPRESS/8.14.20"/>
    <s v="PMT*FL LICENSE/TAG/APANAMA CITY         FL"/>
    <n v="773.57"/>
    <m/>
    <n v="-773.57"/>
  </r>
  <r>
    <x v="3"/>
    <x v="44"/>
    <s v="Dues and Fees"/>
    <x v="30"/>
    <s v="AP000000326600004"/>
    <s v="LMF"/>
    <s v="MCCAULEY/9.21.20REIMB"/>
    <s v="Bay Dist Sch Fingerprinting"/>
    <n v="75"/>
    <m/>
    <n v="-75"/>
  </r>
  <r>
    <x v="3"/>
    <x v="44"/>
    <s v="Dues and Fees"/>
    <x v="32"/>
    <s v="AP000000326900001"/>
    <s v="LMF"/>
    <s v="SFSPREPAIDVISA/9.28.20HH"/>
    <s v="Bay CHD - Cashier"/>
    <n v="125"/>
    <m/>
    <n v="-125"/>
  </r>
  <r>
    <x v="3"/>
    <x v="44"/>
    <s v="Dues and Fees"/>
    <x v="32"/>
    <s v="AP000000326900001"/>
    <s v="LMF"/>
    <s v="SFSPREPAIDVISA/9.28.20HH"/>
    <s v="BCBS Fingerprinting"/>
    <n v="155"/>
    <m/>
    <n v="-155"/>
  </r>
  <r>
    <x v="3"/>
    <x v="44"/>
    <s v="Dues and Fees"/>
    <x v="32"/>
    <s v="AP000000326900001"/>
    <s v="LMF"/>
    <s v="SFSPREPAIDVISA/9.28.20HH"/>
    <s v="BCBS Fingerprinting"/>
    <n v="35"/>
    <m/>
    <n v="-35"/>
  </r>
  <r>
    <x v="3"/>
    <x v="44"/>
    <s v="Dues and Fees"/>
    <x v="89"/>
    <s v="AP000000328700001"/>
    <s v="LMF"/>
    <s v="KIWANISCLUB/10.4.20"/>
    <s v="Oct-Dec Dues"/>
    <n v="57"/>
    <m/>
    <n v="-57"/>
  </r>
  <r>
    <x v="3"/>
    <x v="44"/>
    <s v="Dues and Fees"/>
    <x v="38"/>
    <s v="AP000000330100001"/>
    <s v="LMF"/>
    <s v="AMERICANEXPRESS/9.14.20"/>
    <s v="AGENCY FOR HEALTHCARTALLAHASSEE         FL"/>
    <n v="44.66"/>
    <m/>
    <n v="-44.66"/>
  </r>
  <r>
    <x v="3"/>
    <x v="44"/>
    <s v="Dues and Fees"/>
    <x v="38"/>
    <s v="AP000000330100001"/>
    <s v="LMF"/>
    <s v="AMERICANEXPRESS/9.14.20"/>
    <s v="Interest Charge on Pay Over Time Purchases"/>
    <n v="328.72"/>
    <m/>
    <n v="-328.72"/>
  </r>
  <r>
    <x v="3"/>
    <x v="44"/>
    <s v="Dues and Fees"/>
    <x v="44"/>
    <s v="AP000000329700001"/>
    <s v="LMF"/>
    <s v="CITY ARTS/20-21"/>
    <s v="Annual Dues"/>
    <n v="2470"/>
    <m/>
    <n v="-2470"/>
  </r>
  <r>
    <x v="3"/>
    <x v="44"/>
    <s v="Dues and Fees"/>
    <x v="46"/>
    <s v="AP000000330300007"/>
    <s v="LMF"/>
    <s v="MCCAULEY/10.30.20"/>
    <s v="Reimbursement US Dept of State"/>
    <n v="110"/>
    <m/>
    <n v="-110"/>
  </r>
  <r>
    <x v="3"/>
    <x v="44"/>
    <s v="Dues and Fees"/>
    <x v="56"/>
    <s v="AP000000331500002"/>
    <s v="LMF"/>
    <s v="SFSPREPAIDVISA/11.18.20HH"/>
    <s v="BCSB Fingerprinting"/>
    <n v="75"/>
    <m/>
    <n v="-75"/>
  </r>
  <r>
    <x v="3"/>
    <x v="44"/>
    <s v="Dues and Fees"/>
    <x v="56"/>
    <s v="AP000000331500002"/>
    <s v="LMF"/>
    <s v="SFSPREPAIDVISA/11.18.20HH"/>
    <s v="BCSB Fingerprinting"/>
    <n v="75"/>
    <m/>
    <n v="-75"/>
  </r>
  <r>
    <x v="3"/>
    <x v="44"/>
    <s v="Dues and Fees"/>
    <x v="56"/>
    <s v="AP000000331500002"/>
    <s v="LMF"/>
    <s v="SFSPREPAIDVISA/11.18.20HH"/>
    <s v="BCSB Fingerprinting"/>
    <n v="75"/>
    <m/>
    <n v="-75"/>
  </r>
  <r>
    <x v="3"/>
    <x v="44"/>
    <s v="Dues and Fees"/>
    <x v="62"/>
    <s v="AP000000335100001"/>
    <s v="LMF"/>
    <s v="AMERICANEXPRESS/11.13.20"/>
    <s v="RENEWAL MEMBERSHIP FEE"/>
    <n v="45"/>
    <m/>
    <n v="-45"/>
  </r>
  <r>
    <x v="3"/>
    <x v="44"/>
    <s v="Dues and Fees"/>
    <x v="62"/>
    <s v="AP000000335100001"/>
    <s v="LMF"/>
    <s v="AMERICANEXPRESS/11.13.20"/>
    <s v="RENEWAL MEMBERSHIP FEE"/>
    <n v="45"/>
    <m/>
    <n v="-45"/>
  </r>
  <r>
    <x v="3"/>
    <x v="44"/>
    <s v="Dues and Fees"/>
    <x v="62"/>
    <s v="AP000000335100001"/>
    <s v="LMF"/>
    <s v="AMERICANEXPRESS/11.13.20"/>
    <s v="RENEWAL MEMBERSHIP FEE"/>
    <n v="45"/>
    <m/>
    <n v="-45"/>
  </r>
  <r>
    <x v="3"/>
    <x v="45"/>
    <s v="District Admin Fees"/>
    <x v="0"/>
    <s v="GL0052300001"/>
    <s v="LKM"/>
    <s v="To Accrue FEFP"/>
    <s v="District Admin Fees"/>
    <n v="1758.08"/>
    <m/>
    <n v="-1758.08"/>
  </r>
  <r>
    <x v="3"/>
    <x v="45"/>
    <s v="District Admin Fees"/>
    <x v="2"/>
    <s v="GL0052700003"/>
    <s v="KMG"/>
    <s v="To record FEFP"/>
    <s v="District Admin Fees"/>
    <n v="1744.67"/>
    <m/>
    <n v="-1744.67"/>
  </r>
  <r>
    <x v="3"/>
    <x v="45"/>
    <s v="District Admin Fees"/>
    <x v="3"/>
    <s v="GL0052800001"/>
    <s v="LKM"/>
    <s v="To Adjust FEFP"/>
    <s v="District Admin Fees"/>
    <n v="1749.75"/>
    <m/>
    <n v="-1749.75"/>
  </r>
  <r>
    <x v="3"/>
    <x v="45"/>
    <s v="District Admin Fees"/>
    <x v="4"/>
    <s v="GL0053000007"/>
    <s v="KMG"/>
    <s v="To record FEFP"/>
    <s v="District Admin Fees"/>
    <n v="1750.83"/>
    <m/>
    <n v="-1750.83"/>
  </r>
  <r>
    <x v="3"/>
    <x v="45"/>
    <s v="District Admin Fees"/>
    <x v="5"/>
    <s v="GL0053100008"/>
    <s v="KMG"/>
    <s v="To record FEFP"/>
    <s v="District Admin Fees"/>
    <n v="1750.84"/>
    <m/>
    <n v="-1750.84"/>
  </r>
  <r>
    <x v="3"/>
    <x v="45"/>
    <s v="District Admin Fees"/>
    <x v="6"/>
    <s v="GL0053200005"/>
    <s v="KMG"/>
    <s v="To record FEFP"/>
    <s v="District Admin Fees"/>
    <n v="1752.33"/>
    <m/>
    <n v="-1752.33"/>
  </r>
  <r>
    <x v="3"/>
    <x v="45"/>
    <s v="District Admin Fees"/>
    <x v="7"/>
    <s v="GL0053500001"/>
    <s v="LKM"/>
    <s v="To Adjust FEFP"/>
    <s v="District Admin Fees"/>
    <n v="1749.33"/>
    <m/>
    <n v="-1749.33"/>
  </r>
  <r>
    <x v="3"/>
    <x v="46"/>
    <s v="Office Support"/>
    <x v="13"/>
    <s v="AP000000322900002"/>
    <s v="BNB"/>
    <s v="PAYROLL/869579"/>
    <s v="PAYROLL/869579"/>
    <n v="751"/>
    <m/>
    <n v="-751"/>
  </r>
  <r>
    <x v="3"/>
    <x v="46"/>
    <s v="Office Support"/>
    <x v="0"/>
    <s v="AP000000322900003"/>
    <s v="BNB"/>
    <s v="PAYROLL/846024"/>
    <s v="PAYROLL/846024"/>
    <n v="751"/>
    <m/>
    <n v="-751"/>
  </r>
  <r>
    <x v="3"/>
    <x v="46"/>
    <s v="Office Support"/>
    <x v="18"/>
    <s v="AP000000324200001"/>
    <s v="LMF"/>
    <s v="PAYROLL/851244"/>
    <s v="PAYROLL/851244"/>
    <n v="751"/>
    <m/>
    <n v="-751"/>
  </r>
  <r>
    <x v="3"/>
    <x v="46"/>
    <s v="Office Support"/>
    <x v="2"/>
    <s v="AP000000325000001"/>
    <s v="LMF"/>
    <s v="PAYROLL/857685"/>
    <s v="PAYROLL/857685"/>
    <n v="751"/>
    <m/>
    <n v="-751"/>
  </r>
  <r>
    <x v="3"/>
    <x v="46"/>
    <s v="Office Support"/>
    <x v="29"/>
    <s v="AP000000327300003"/>
    <s v="LMF"/>
    <s v="PAYROLL/864369"/>
    <s v="PAYROLL/864369"/>
    <n v="751"/>
    <m/>
    <n v="-751"/>
  </r>
  <r>
    <x v="3"/>
    <x v="46"/>
    <s v="Office Support"/>
    <x v="3"/>
    <s v="AP000000327300004"/>
    <s v="LMF"/>
    <s v="PAYROLL/870327"/>
    <s v="PAYROLL/870327"/>
    <n v="751"/>
    <m/>
    <n v="-751"/>
  </r>
  <r>
    <x v="3"/>
    <x v="46"/>
    <s v="Office Support"/>
    <x v="40"/>
    <s v="AP000000330600001"/>
    <s v="LMF"/>
    <s v="PAYROLL/876446"/>
    <s v="PAYROLL/876446"/>
    <n v="751"/>
    <m/>
    <n v="-751"/>
  </r>
  <r>
    <x v="3"/>
    <x v="46"/>
    <s v="Office Support"/>
    <x v="46"/>
    <s v="AP000000330700001"/>
    <s v="LMF"/>
    <s v="PAYROLL/882658"/>
    <s v="PAYROLL/882658"/>
    <n v="751"/>
    <m/>
    <n v="-751"/>
  </r>
  <r>
    <x v="3"/>
    <x v="46"/>
    <s v="Office Support"/>
    <x v="52"/>
    <s v="AP000000333200001"/>
    <s v="LMF"/>
    <s v="PAYROLL/889523"/>
    <s v="PAYROLL/889523"/>
    <n v="751"/>
    <m/>
    <n v="-751"/>
  </r>
  <r>
    <x v="3"/>
    <x v="46"/>
    <s v="Office Support"/>
    <x v="5"/>
    <s v="AP000000333400001"/>
    <s v="LMF"/>
    <s v="PAYROLL/894786"/>
    <s v="PAYROLL/894786"/>
    <n v="751"/>
    <m/>
    <n v="-751"/>
  </r>
  <r>
    <x v="3"/>
    <x v="46"/>
    <s v="Office Support"/>
    <x v="64"/>
    <s v="AP000000334200001"/>
    <s v="LMF"/>
    <s v="PAYROLL/903359"/>
    <s v="PAYROLL/903359"/>
    <n v="751"/>
    <m/>
    <n v="-751"/>
  </r>
  <r>
    <x v="3"/>
    <x v="46"/>
    <s v="Office Support"/>
    <x v="6"/>
    <s v="AP000000334300001"/>
    <s v="LMF"/>
    <s v="PAYROLL/905271"/>
    <s v="PAYROLL/905271"/>
    <n v="751"/>
    <m/>
    <n v="-751"/>
  </r>
  <r>
    <x v="3"/>
    <x v="46"/>
    <s v="Office Support"/>
    <x v="74"/>
    <s v="AP000000336600002"/>
    <s v="LMF"/>
    <s v="PAYROLL/917640"/>
    <s v="PAYROLL/917640"/>
    <n v="755.5"/>
    <m/>
    <n v="-755.5"/>
  </r>
  <r>
    <x v="3"/>
    <x v="46"/>
    <s v="Office Support"/>
    <x v="77"/>
    <s v="AP000000336600003"/>
    <s v="LMF"/>
    <s v="PAYROLL/925705"/>
    <s v="PAYROLL/925705"/>
    <n v="755.5"/>
    <m/>
    <n v="-755.5"/>
  </r>
  <r>
    <x v="3"/>
    <x v="47"/>
    <s v="Retirement"/>
    <x v="13"/>
    <s v="AP000000322900002"/>
    <s v="BNB"/>
    <s v="PAYROLL/869579"/>
    <s v="PAYROLL/869579"/>
    <n v="32.299999999999997"/>
    <m/>
    <n v="-32.299999999999997"/>
  </r>
  <r>
    <x v="3"/>
    <x v="47"/>
    <s v="Retirement"/>
    <x v="0"/>
    <s v="AP000000322900003"/>
    <s v="BNB"/>
    <s v="PAYROLL/846024"/>
    <s v="PAYROLL/846024"/>
    <n v="27.36"/>
    <m/>
    <n v="-27.36"/>
  </r>
  <r>
    <x v="3"/>
    <x v="47"/>
    <s v="Retirement"/>
    <x v="18"/>
    <s v="AP000000324200001"/>
    <s v="LMF"/>
    <s v="PAYROLL/851244"/>
    <s v="PAYROLL/851244"/>
    <n v="32.299999999999997"/>
    <m/>
    <n v="-32.299999999999997"/>
  </r>
  <r>
    <x v="3"/>
    <x v="47"/>
    <s v="Retirement"/>
    <x v="2"/>
    <s v="AP000000325000001"/>
    <s v="LMF"/>
    <s v="PAYROLL/857685"/>
    <s v="PAYROLL/857685"/>
    <n v="32.299999999999997"/>
    <m/>
    <n v="-32.299999999999997"/>
  </r>
  <r>
    <x v="3"/>
    <x v="47"/>
    <s v="Retirement"/>
    <x v="29"/>
    <s v="AP000000327300003"/>
    <s v="LMF"/>
    <s v="PAYROLL/864369"/>
    <s v="PAYROLL/864369"/>
    <n v="32.299999999999997"/>
    <m/>
    <n v="-32.299999999999997"/>
  </r>
  <r>
    <x v="3"/>
    <x v="47"/>
    <s v="Retirement"/>
    <x v="3"/>
    <s v="AP000000327300004"/>
    <s v="LMF"/>
    <s v="PAYROLL/870327"/>
    <s v="PAYROLL/870327"/>
    <n v="32.299999999999997"/>
    <m/>
    <n v="-32.299999999999997"/>
  </r>
  <r>
    <x v="3"/>
    <x v="47"/>
    <s v="Retirement"/>
    <x v="40"/>
    <s v="AP000000330600001"/>
    <s v="LMF"/>
    <s v="PAYROLL/876446"/>
    <s v="PAYROLL/876446"/>
    <n v="32.299999999999997"/>
    <m/>
    <n v="-32.299999999999997"/>
  </r>
  <r>
    <x v="3"/>
    <x v="47"/>
    <s v="Retirement"/>
    <x v="46"/>
    <s v="AP000000330700001"/>
    <s v="LMF"/>
    <s v="PAYROLL/882658"/>
    <s v="PAYROLL/882658"/>
    <n v="32.299999999999997"/>
    <m/>
    <n v="-32.299999999999997"/>
  </r>
  <r>
    <x v="3"/>
    <x v="47"/>
    <s v="Retirement"/>
    <x v="52"/>
    <s v="AP000000333200001"/>
    <s v="LMF"/>
    <s v="PAYROLL/889523"/>
    <s v="PAYROLL/889523"/>
    <n v="32.299999999999997"/>
    <m/>
    <n v="-32.299999999999997"/>
  </r>
  <r>
    <x v="3"/>
    <x v="47"/>
    <s v="Retirement"/>
    <x v="5"/>
    <s v="AP000000333400001"/>
    <s v="LMF"/>
    <s v="PAYROLL/894786"/>
    <s v="PAYROLL/894786"/>
    <n v="32.299999999999997"/>
    <m/>
    <n v="-32.299999999999997"/>
  </r>
  <r>
    <x v="3"/>
    <x v="47"/>
    <s v="Retirement"/>
    <x v="64"/>
    <s v="AP000000334200001"/>
    <s v="LMF"/>
    <s v="PAYROLL/903359"/>
    <s v="PAYROLL/903359"/>
    <n v="32.299999999999997"/>
    <m/>
    <n v="-32.299999999999997"/>
  </r>
  <r>
    <x v="3"/>
    <x v="47"/>
    <s v="Retirement"/>
    <x v="6"/>
    <s v="AP000000334300001"/>
    <s v="LMF"/>
    <s v="PAYROLL/905271"/>
    <s v="PAYROLL/905271"/>
    <n v="32.299999999999997"/>
    <m/>
    <n v="-32.299999999999997"/>
  </r>
  <r>
    <x v="3"/>
    <x v="47"/>
    <s v="Retirement"/>
    <x v="74"/>
    <s v="AP000000336600002"/>
    <s v="LMF"/>
    <s v="PAYROLL/917640"/>
    <s v="PAYROLL/917640"/>
    <n v="32.299999999999997"/>
    <m/>
    <n v="-32.299999999999997"/>
  </r>
  <r>
    <x v="3"/>
    <x v="47"/>
    <s v="Retirement"/>
    <x v="77"/>
    <s v="AP000000336600003"/>
    <s v="LMF"/>
    <s v="PAYROLL/925705"/>
    <s v="PAYROLL/925705"/>
    <n v="32.299999999999997"/>
    <m/>
    <n v="-32.299999999999997"/>
  </r>
  <r>
    <x v="3"/>
    <x v="48"/>
    <s v="Social Security"/>
    <x v="13"/>
    <s v="AP000000322900002"/>
    <s v="BNB"/>
    <s v="PAYROLL/869579"/>
    <s v="PAYROLL/869579"/>
    <n v="57.45"/>
    <m/>
    <n v="-57.45"/>
  </r>
  <r>
    <x v="3"/>
    <x v="48"/>
    <s v="Social Security"/>
    <x v="0"/>
    <s v="AP000000322900003"/>
    <s v="BNB"/>
    <s v="PAYROLL/846024"/>
    <s v="PAYROLL/846024"/>
    <n v="57.45"/>
    <m/>
    <n v="-57.45"/>
  </r>
  <r>
    <x v="3"/>
    <x v="48"/>
    <s v="Social Security"/>
    <x v="18"/>
    <s v="AP000000324200001"/>
    <s v="LMF"/>
    <s v="PAYROLL/851244"/>
    <s v="PAYROLL/851244"/>
    <n v="57.45"/>
    <m/>
    <n v="-57.45"/>
  </r>
  <r>
    <x v="3"/>
    <x v="48"/>
    <s v="Social Security"/>
    <x v="2"/>
    <s v="AP000000325000001"/>
    <s v="LMF"/>
    <s v="PAYROLL/857685"/>
    <s v="PAYROLL/857685"/>
    <n v="57.45"/>
    <m/>
    <n v="-57.45"/>
  </r>
  <r>
    <x v="3"/>
    <x v="48"/>
    <s v="Social Security"/>
    <x v="29"/>
    <s v="AP000000327300003"/>
    <s v="LMF"/>
    <s v="PAYROLL/864369"/>
    <s v="PAYROLL/864369"/>
    <n v="57.45"/>
    <m/>
    <n v="-57.45"/>
  </r>
  <r>
    <x v="3"/>
    <x v="48"/>
    <s v="Social Security"/>
    <x v="3"/>
    <s v="AP000000327300004"/>
    <s v="LMF"/>
    <s v="PAYROLL/870327"/>
    <s v="PAYROLL/870327"/>
    <n v="57.45"/>
    <m/>
    <n v="-57.45"/>
  </r>
  <r>
    <x v="3"/>
    <x v="48"/>
    <s v="Social Security"/>
    <x v="40"/>
    <s v="AP000000330600001"/>
    <s v="LMF"/>
    <s v="PAYROLL/876446"/>
    <s v="PAYROLL/876446"/>
    <n v="57.45"/>
    <m/>
    <n v="-57.45"/>
  </r>
  <r>
    <x v="3"/>
    <x v="48"/>
    <s v="Social Security"/>
    <x v="46"/>
    <s v="AP000000330700001"/>
    <s v="LMF"/>
    <s v="PAYROLL/882658"/>
    <s v="PAYROLL/882658"/>
    <n v="57.45"/>
    <m/>
    <n v="-57.45"/>
  </r>
  <r>
    <x v="3"/>
    <x v="48"/>
    <s v="Social Security"/>
    <x v="52"/>
    <s v="AP000000333200001"/>
    <s v="LMF"/>
    <s v="PAYROLL/889523"/>
    <s v="PAYROLL/889523"/>
    <n v="57.45"/>
    <m/>
    <n v="-57.45"/>
  </r>
  <r>
    <x v="3"/>
    <x v="48"/>
    <s v="Social Security"/>
    <x v="5"/>
    <s v="AP000000333400001"/>
    <s v="LMF"/>
    <s v="PAYROLL/894786"/>
    <s v="PAYROLL/894786"/>
    <n v="57.45"/>
    <m/>
    <n v="-57.45"/>
  </r>
  <r>
    <x v="3"/>
    <x v="48"/>
    <s v="Social Security"/>
    <x v="64"/>
    <s v="AP000000334200001"/>
    <s v="LMF"/>
    <s v="PAYROLL/903359"/>
    <s v="PAYROLL/903359"/>
    <n v="57.45"/>
    <m/>
    <n v="-57.45"/>
  </r>
  <r>
    <x v="3"/>
    <x v="48"/>
    <s v="Social Security"/>
    <x v="6"/>
    <s v="AP000000334300001"/>
    <s v="LMF"/>
    <s v="PAYROLL/905271"/>
    <s v="PAYROLL/905271"/>
    <n v="57.45"/>
    <m/>
    <n v="-57.45"/>
  </r>
  <r>
    <x v="3"/>
    <x v="48"/>
    <s v="Social Security"/>
    <x v="74"/>
    <s v="AP000000336600002"/>
    <s v="LMF"/>
    <s v="PAYROLL/917640"/>
    <s v="PAYROLL/917640"/>
    <n v="57.81"/>
    <m/>
    <n v="-57.81"/>
  </r>
  <r>
    <x v="3"/>
    <x v="48"/>
    <s v="Social Security"/>
    <x v="77"/>
    <s v="AP000000336600003"/>
    <s v="LMF"/>
    <s v="PAYROLL/925705"/>
    <s v="PAYROLL/925705"/>
    <n v="57.81"/>
    <m/>
    <n v="-57.81"/>
  </r>
  <r>
    <x v="3"/>
    <x v="49"/>
    <s v="Workers Compensation"/>
    <x v="55"/>
    <s v="AP000000332900001"/>
    <s v="LMF"/>
    <s v="RETAILFIRST/11672352"/>
    <s v="RETAILFIRST/11672352"/>
    <n v="262"/>
    <m/>
    <n v="-262"/>
  </r>
  <r>
    <x v="3"/>
    <x v="50"/>
    <s v="Unemployment Compensation"/>
    <x v="13"/>
    <s v="AP000000322900002"/>
    <s v="BNB"/>
    <s v="PAYROLL/869579"/>
    <s v="PAYROLL/869579"/>
    <n v="0.74"/>
    <m/>
    <n v="-0.74"/>
  </r>
  <r>
    <x v="3"/>
    <x v="50"/>
    <s v="Unemployment Compensation"/>
    <x v="0"/>
    <s v="AP000000322900003"/>
    <s v="BNB"/>
    <s v="PAYROLL/846024"/>
    <s v="PAYROLL/846024"/>
    <n v="0.74"/>
    <m/>
    <n v="-0.74"/>
  </r>
  <r>
    <x v="3"/>
    <x v="50"/>
    <s v="Unemployment Compensation"/>
    <x v="18"/>
    <s v="AP000000324200001"/>
    <s v="LMF"/>
    <s v="PAYROLL/851244"/>
    <s v="PAYROLL/851244"/>
    <n v="0.74"/>
    <m/>
    <n v="-0.74"/>
  </r>
  <r>
    <x v="3"/>
    <x v="50"/>
    <s v="Unemployment Compensation"/>
    <x v="2"/>
    <s v="AP000000325000001"/>
    <s v="LMF"/>
    <s v="PAYROLL/857685"/>
    <s v="PAYROLL/857685"/>
    <n v="0.74"/>
    <m/>
    <n v="-0.74"/>
  </r>
  <r>
    <x v="3"/>
    <x v="50"/>
    <s v="Unemployment Compensation"/>
    <x v="29"/>
    <s v="AP000000327300003"/>
    <s v="LMF"/>
    <s v="PAYROLL/864369"/>
    <s v="PAYROLL/864369"/>
    <n v="0.74"/>
    <m/>
    <n v="-0.74"/>
  </r>
  <r>
    <x v="3"/>
    <x v="50"/>
    <s v="Unemployment Compensation"/>
    <x v="3"/>
    <s v="AP000000327300004"/>
    <s v="LMF"/>
    <s v="PAYROLL/870327"/>
    <s v="PAYROLL/870327"/>
    <n v="0.74"/>
    <m/>
    <n v="-0.74"/>
  </r>
  <r>
    <x v="3"/>
    <x v="50"/>
    <s v="Unemployment Compensation"/>
    <x v="40"/>
    <s v="AP000000330600001"/>
    <s v="LMF"/>
    <s v="PAYROLL/876446"/>
    <s v="PAYROLL/876446"/>
    <n v="0.74"/>
    <m/>
    <n v="-0.74"/>
  </r>
  <r>
    <x v="3"/>
    <x v="50"/>
    <s v="Unemployment Compensation"/>
    <x v="46"/>
    <s v="AP000000330700001"/>
    <s v="LMF"/>
    <s v="PAYROLL/882658"/>
    <s v="PAYROLL/882658"/>
    <n v="0.74"/>
    <m/>
    <n v="-0.74"/>
  </r>
  <r>
    <x v="3"/>
    <x v="50"/>
    <s v="Unemployment Compensation"/>
    <x v="52"/>
    <s v="AP000000333200001"/>
    <s v="LMF"/>
    <s v="PAYROLL/889523"/>
    <s v="PAYROLL/889523"/>
    <n v="0.74"/>
    <m/>
    <n v="-0.74"/>
  </r>
  <r>
    <x v="3"/>
    <x v="50"/>
    <s v="Unemployment Compensation"/>
    <x v="5"/>
    <s v="AP000000333400001"/>
    <s v="LMF"/>
    <s v="PAYROLL/894786"/>
    <s v="PAYROLL/894786"/>
    <n v="0.56999999999999995"/>
    <m/>
    <n v="-0.56999999999999995"/>
  </r>
  <r>
    <x v="3"/>
    <x v="50"/>
    <s v="Unemployment Compensation"/>
    <x v="64"/>
    <s v="AP000000334200001"/>
    <s v="LMF"/>
    <s v="PAYROLL/903359"/>
    <s v="PAYROLL/903359"/>
    <n v="0.42"/>
    <m/>
    <n v="-0.42"/>
  </r>
  <r>
    <x v="3"/>
    <x v="50"/>
    <s v="Unemployment Compensation"/>
    <x v="6"/>
    <s v="AP000000334300001"/>
    <s v="LMF"/>
    <s v="PAYROLL/905271"/>
    <s v="PAYROLL/905271"/>
    <n v="0.42"/>
    <m/>
    <n v="-0.42"/>
  </r>
  <r>
    <x v="3"/>
    <x v="50"/>
    <s v="Unemployment Compensation"/>
    <x v="74"/>
    <s v="AP000000336600002"/>
    <s v="LMF"/>
    <s v="PAYROLL/917640"/>
    <s v="PAYROLL/917640"/>
    <n v="0.76"/>
    <m/>
    <n v="-0.76"/>
  </r>
  <r>
    <x v="3"/>
    <x v="50"/>
    <s v="Unemployment Compensation"/>
    <x v="77"/>
    <s v="AP000000336600003"/>
    <s v="LMF"/>
    <s v="PAYROLL/925705"/>
    <s v="PAYROLL/925705"/>
    <n v="0.76"/>
    <m/>
    <n v="-0.76"/>
  </r>
  <r>
    <x v="3"/>
    <x v="51"/>
    <s v="Postage"/>
    <x v="2"/>
    <s v="AP000000324600001"/>
    <s v="LMF"/>
    <s v="SCHOOLFIN/AUG-20"/>
    <s v="UPS"/>
    <n v="8.36"/>
    <m/>
    <n v="-8.36"/>
  </r>
  <r>
    <x v="3"/>
    <x v="51"/>
    <s v="Postage"/>
    <x v="24"/>
    <s v="AP000000325300001"/>
    <s v="LMF"/>
    <s v="AMERICANEXPRESS/8.14.20"/>
    <s v="USPS PO 1154750753 0LYNN HAVEN          FL"/>
    <n v="51.8"/>
    <m/>
    <n v="-51.8"/>
  </r>
  <r>
    <x v="3"/>
    <x v="51"/>
    <s v="Postage"/>
    <x v="24"/>
    <s v="AP000000325300001"/>
    <s v="LMF"/>
    <s v="AMERICANEXPRESS/8.14.20"/>
    <s v="USPS PO 1154750753 0LYNN HAVEN          FL"/>
    <n v="55"/>
    <m/>
    <n v="-55"/>
  </r>
  <r>
    <x v="3"/>
    <x v="51"/>
    <s v="Postage"/>
    <x v="3"/>
    <s v="AP000000327100002"/>
    <s v="LMF"/>
    <s v="SCHOOLFIN/SEP-20"/>
    <s v="UPS"/>
    <n v="55.44"/>
    <m/>
    <n v="-55.44"/>
  </r>
  <r>
    <x v="3"/>
    <x v="51"/>
    <s v="Postage"/>
    <x v="38"/>
    <s v="AP000000330100001"/>
    <s v="LMF"/>
    <s v="AMERICANEXPRESS/9.14.20"/>
    <s v="THE UPS STORE       PANAMA CITY         FL"/>
    <n v="5.95"/>
    <m/>
    <n v="-5.95"/>
  </r>
  <r>
    <x v="3"/>
    <x v="51"/>
    <s v="Postage"/>
    <x v="38"/>
    <s v="AP000000330100001"/>
    <s v="LMF"/>
    <s v="AMERICANEXPRESS/9.14.20"/>
    <s v="USPS PO 1172620051 0PANAMA CITY         FL"/>
    <n v="15.6"/>
    <m/>
    <n v="-15.6"/>
  </r>
  <r>
    <x v="3"/>
    <x v="51"/>
    <s v="Postage"/>
    <x v="38"/>
    <s v="AP000000330100001"/>
    <s v="LMF"/>
    <s v="AMERICANEXPRESS/9.14.20"/>
    <s v="USPS PO 1172600050 0PANAMA CITY         FL"/>
    <n v="109.5"/>
    <m/>
    <n v="-109.5"/>
  </r>
  <r>
    <x v="3"/>
    <x v="51"/>
    <s v="Postage"/>
    <x v="38"/>
    <s v="AP000000330100001"/>
    <s v="LMF"/>
    <s v="AMERICANEXPRESS/9.14.20"/>
    <s v="USPS PO 1172600050 0PANAMA CITY         FL"/>
    <n v="43.2"/>
    <m/>
    <n v="-43.2"/>
  </r>
  <r>
    <x v="3"/>
    <x v="51"/>
    <s v="Postage"/>
    <x v="38"/>
    <s v="AP000000330100001"/>
    <s v="LMF"/>
    <s v="AMERICANEXPRESS/9.14.20"/>
    <s v="USPS PO 1172600050 0PANAMA CITY         FL"/>
    <n v="55"/>
    <m/>
    <n v="-55"/>
  </r>
  <r>
    <x v="3"/>
    <x v="51"/>
    <s v="Postage"/>
    <x v="38"/>
    <s v="AP000000330100001"/>
    <s v="LMF"/>
    <s v="AMERICANEXPRESS/9.14.20"/>
    <s v="USPS PO 1172600050 0PANAMA CITY         FL"/>
    <n v="14.3"/>
    <m/>
    <n v="-14.3"/>
  </r>
  <r>
    <x v="3"/>
    <x v="51"/>
    <s v="Postage"/>
    <x v="4"/>
    <s v="AP000000330500001"/>
    <s v="LMF"/>
    <s v="SCHOOLFIN/OCT-20"/>
    <s v="UPS"/>
    <n v="34.229999999999997"/>
    <m/>
    <n v="-34.229999999999997"/>
  </r>
  <r>
    <x v="3"/>
    <x v="51"/>
    <s v="Postage"/>
    <x v="50"/>
    <s v="AP000000332300001"/>
    <s v="LMF"/>
    <s v="AMERICANEXPRESS/10.15.20"/>
    <s v="USPS PO 1172620051 0PANAMA CITY         FL"/>
    <n v="63.25"/>
    <m/>
    <n v="-63.25"/>
  </r>
  <r>
    <x v="3"/>
    <x v="51"/>
    <s v="Postage"/>
    <x v="50"/>
    <s v="AP000000332300001"/>
    <s v="LMF"/>
    <s v="AMERICANEXPRESS/10.15.20"/>
    <s v="USPS PO 1172640054 0PANAMA CITY         FL"/>
    <n v="27.95"/>
    <m/>
    <n v="-27.95"/>
  </r>
  <r>
    <x v="3"/>
    <x v="51"/>
    <s v="Postage"/>
    <x v="50"/>
    <s v="AP000000332300001"/>
    <s v="LMF"/>
    <s v="AMERICANEXPRESS/10.15.20"/>
    <s v="USPS PO 1172620051 0PANAMA CITY         FL"/>
    <n v="29"/>
    <m/>
    <n v="-29"/>
  </r>
  <r>
    <x v="3"/>
    <x v="51"/>
    <s v="Postage"/>
    <x v="50"/>
    <s v="AP000000332300001"/>
    <s v="LMF"/>
    <s v="AMERICANEXPRESS/10.15.20"/>
    <s v="USPS PO 1172600050 0PANAMA CITY         FL"/>
    <n v="16.600000000000001"/>
    <m/>
    <n v="-16.600000000000001"/>
  </r>
  <r>
    <x v="3"/>
    <x v="51"/>
    <s v="Postage"/>
    <x v="50"/>
    <s v="AP000000332300001"/>
    <s v="LMF"/>
    <s v="AMERICANEXPRESS/10.15.20"/>
    <s v="USPS PO 1172620051 0PANAMA CITY         FL"/>
    <n v="10"/>
    <m/>
    <n v="-10"/>
  </r>
  <r>
    <x v="3"/>
    <x v="51"/>
    <s v="Postage"/>
    <x v="5"/>
    <s v="AP000000332600001"/>
    <s v="LMF"/>
    <s v="SCHOOLFIN/NOV-20"/>
    <s v="UPS"/>
    <n v="33.840000000000003"/>
    <m/>
    <n v="-33.840000000000003"/>
  </r>
  <r>
    <x v="3"/>
    <x v="51"/>
    <s v="Postage"/>
    <x v="62"/>
    <s v="AP000000335100001"/>
    <s v="LMF"/>
    <s v="AMERICANEXPRESS/11.13.20"/>
    <s v="USPS PO 1172600050 0PANAMA CITY         FL"/>
    <n v="20.85"/>
    <m/>
    <n v="-20.85"/>
  </r>
  <r>
    <x v="3"/>
    <x v="51"/>
    <s v="Postage"/>
    <x v="62"/>
    <s v="AP000000335100001"/>
    <s v="LMF"/>
    <s v="AMERICANEXPRESS/11.13.20"/>
    <s v="USPS PO 1172620051 0PANAMA CITY         FL"/>
    <n v="13"/>
    <m/>
    <n v="-13"/>
  </r>
  <r>
    <x v="3"/>
    <x v="51"/>
    <s v="Postage"/>
    <x v="62"/>
    <s v="AP000000335100001"/>
    <s v="LMF"/>
    <s v="AMERICANEXPRESS/11.13.20"/>
    <s v="USPS PO 1172600050 0PANAMA CITY         FL"/>
    <n v="50"/>
    <m/>
    <n v="-50"/>
  </r>
  <r>
    <x v="3"/>
    <x v="51"/>
    <s v="Postage"/>
    <x v="62"/>
    <s v="AP000000335100001"/>
    <s v="LMF"/>
    <s v="AMERICANEXPRESS/11.13.20"/>
    <s v="USPS PO 1172620051 0PANAMA CITY         FL"/>
    <n v="14"/>
    <m/>
    <n v="-14"/>
  </r>
  <r>
    <x v="3"/>
    <x v="51"/>
    <s v="Postage"/>
    <x v="72"/>
    <s v="AP000000335300001"/>
    <s v="LMF"/>
    <s v="AMERICANEXPRESS/12.15.20"/>
    <s v="USPS PO 1172620051 0PANAMA CITY         FL"/>
    <n v="123.6"/>
    <m/>
    <n v="-123.6"/>
  </r>
  <r>
    <x v="3"/>
    <x v="51"/>
    <s v="Postage"/>
    <x v="72"/>
    <s v="AP000000335300001"/>
    <s v="LMF"/>
    <s v="AMERICANEXPRESS/12.15.20"/>
    <s v="USPS PO 1172600050 0PANAMA CITY         FL"/>
    <n v="13.59"/>
    <m/>
    <n v="-13.59"/>
  </r>
  <r>
    <x v="3"/>
    <x v="51"/>
    <s v="Postage"/>
    <x v="7"/>
    <s v="AP000000336200001"/>
    <s v="LMF"/>
    <s v="SCHOOLFIN/JAN-21"/>
    <s v="UPS"/>
    <n v="38.96"/>
    <m/>
    <n v="-38.96"/>
  </r>
  <r>
    <x v="3"/>
    <x v="52"/>
    <s v="Office Expense"/>
    <x v="29"/>
    <s v="AP000000326000002"/>
    <s v="LMF"/>
    <s v="MCCAULEY/6.23.20REIMB"/>
    <s v="Two Men &amp; Truck - Moving Files Restart Grant"/>
    <n v="580"/>
    <m/>
    <n v="-580"/>
  </r>
  <r>
    <x v="3"/>
    <x v="53"/>
    <s v="Capitalized Furniture Fixtures and Equipment"/>
    <x v="81"/>
    <s v="AP000000323100006"/>
    <s v="BNB"/>
    <s v="DEATON/20304ES"/>
    <s v="Additional Equip"/>
    <n v="699.01"/>
    <m/>
    <n v="-699.01"/>
  </r>
  <r>
    <x v="3"/>
    <x v="53"/>
    <s v="Capitalized Furniture Fixtures and Equipment"/>
    <x v="81"/>
    <s v="AP000000323100006"/>
    <s v="BNB"/>
    <s v="DEATON/20304ES"/>
    <s v="DX80 REFIRB KSU"/>
    <n v="799"/>
    <m/>
    <n v="-799"/>
  </r>
  <r>
    <x v="3"/>
    <x v="53"/>
    <s v="Capitalized Furniture Fixtures and Equipment"/>
    <x v="81"/>
    <s v="AP000000323100006"/>
    <s v="BNB"/>
    <s v="DEATON/20304ES"/>
    <s v="DX120 7261"/>
    <n v="895"/>
    <m/>
    <n v="-895"/>
  </r>
  <r>
    <x v="3"/>
    <x v="53"/>
    <s v="Capitalized Furniture Fixtures and Equipment"/>
    <x v="22"/>
    <s v="AP000000328200002"/>
    <s v="LMF"/>
    <s v="DEATON/INV20304ESB"/>
    <s v="Extra Phones"/>
    <n v="384"/>
    <m/>
    <n v="-384"/>
  </r>
  <r>
    <x v="3"/>
    <x v="54"/>
    <s v="Contract Controller Service"/>
    <x v="79"/>
    <s v="AP000000323100005"/>
    <s v="BNB"/>
    <s v="SCHOOLFIN/2020-2021 1"/>
    <d v="2021-07-20T00:00:00"/>
    <n v="1789.59"/>
    <m/>
    <n v="-1789.59"/>
  </r>
  <r>
    <x v="3"/>
    <x v="54"/>
    <s v="Contract Controller Service"/>
    <x v="84"/>
    <s v="AP000000323700001"/>
    <s v="LMF"/>
    <s v="SCHOOLFIN/2020-2021 2"/>
    <s v="Aug"/>
    <n v="1793.52"/>
    <m/>
    <n v="-1793.52"/>
  </r>
  <r>
    <x v="3"/>
    <x v="54"/>
    <s v="Contract Controller Service"/>
    <x v="3"/>
    <s v="AP000000328600001"/>
    <s v="LMF"/>
    <s v="SCHOOLFIN/2020-2021 3B/To Correct Date"/>
    <s v="SCHOOLFIN/2020-2021 3B"/>
    <n v="1791.57"/>
    <m/>
    <n v="-1791.57"/>
  </r>
  <r>
    <x v="3"/>
    <x v="54"/>
    <s v="Contract Controller Service"/>
    <x v="34"/>
    <s v="AP000000327500001"/>
    <s v="LMF"/>
    <s v="SCHOOLFIN/2020-2021 3"/>
    <s v="Sep"/>
    <n v="1791.57"/>
    <m/>
    <n v="-1791.57"/>
  </r>
  <r>
    <x v="3"/>
    <x v="54"/>
    <s v="Contract Controller Service"/>
    <x v="34"/>
    <s v="AP000000328500001"/>
    <s v="LMF"/>
    <s v="SCHOOLFIN/2020-2021 3B"/>
    <s v="To Correct Date"/>
    <m/>
    <n v="1791.57"/>
    <n v="1791.57"/>
  </r>
  <r>
    <x v="3"/>
    <x v="54"/>
    <s v="Contract Controller Service"/>
    <x v="41"/>
    <s v="AP000000329100002"/>
    <s v="LMF"/>
    <s v="SCHOOLFIN/2020-2021 4"/>
    <s v="Oct"/>
    <n v="1791.63"/>
    <m/>
    <n v="-1791.63"/>
  </r>
  <r>
    <x v="3"/>
    <x v="54"/>
    <s v="Contract Controller Service"/>
    <x v="5"/>
    <s v="GL0053100009"/>
    <s v="KMG"/>
    <s v="To reclass SFS fee"/>
    <s v="Contract Controller Service"/>
    <n v="1791.51"/>
    <m/>
    <n v="-1791.51"/>
  </r>
  <r>
    <x v="3"/>
    <x v="54"/>
    <s v="Contract Controller Service"/>
    <x v="65"/>
    <s v="AP000000333700001"/>
    <s v="LMF"/>
    <s v="SCHOOLFIN/2020-2021 6"/>
    <s v="Dec"/>
    <n v="2026.17"/>
    <m/>
    <n v="-2026.17"/>
  </r>
  <r>
    <x v="3"/>
    <x v="54"/>
    <s v="Contract Controller Service"/>
    <x v="75"/>
    <s v="AP000000335500001"/>
    <s v="LMF"/>
    <s v="SCHOOLFIN/2020-2021 7"/>
    <s v="Jan"/>
    <n v="1795.98"/>
    <m/>
    <n v="-1795.98"/>
  </r>
  <r>
    <x v="3"/>
    <x v="55"/>
    <s v="Payroll Service"/>
    <x v="36"/>
    <s v="AP000000328000001"/>
    <s v="LMF"/>
    <s v="SCHOOLFIN/2020-2021 PR1"/>
    <s v="PR Jul-Sep"/>
    <n v="1468.04"/>
    <m/>
    <n v="-1468.04"/>
  </r>
  <r>
    <x v="3"/>
    <x v="55"/>
    <s v="Payroll Service"/>
    <x v="95"/>
    <s v="AP000000333900001"/>
    <s v="LMF"/>
    <s v="SCHOOLFIN/2020-2021 PR2"/>
    <s v="PR Oct-Dec 20"/>
    <n v="1439.49"/>
    <m/>
    <n v="-1439.49"/>
  </r>
  <r>
    <x v="3"/>
    <x v="56"/>
    <s v="Transportation - Insurance"/>
    <x v="50"/>
    <s v="AP000000332300001"/>
    <s v="LMF"/>
    <s v="AMERICANEXPRESS/10.15.20"/>
    <s v="AUTO-OWNERS INSURANCLANSING             MI"/>
    <n v="84"/>
    <m/>
    <n v="-84"/>
  </r>
  <r>
    <x v="3"/>
    <x v="57"/>
    <s v="Transportation - Contracted Services"/>
    <x v="90"/>
    <s v="AP000000329300002"/>
    <s v="LMF"/>
    <s v="BAYTOWN/BTT10192020"/>
    <s v="IDEA"/>
    <n v="7.5"/>
    <m/>
    <n v="-7.5"/>
  </r>
  <r>
    <x v="3"/>
    <x v="57"/>
    <s v="Transportation - Contracted Services"/>
    <x v="90"/>
    <s v="AP000000329300002"/>
    <s v="LMF"/>
    <s v="BAYTOWN/BTT10192020"/>
    <s v="IDEA"/>
    <n v="175"/>
    <m/>
    <n v="-175"/>
  </r>
  <r>
    <x v="3"/>
    <x v="57"/>
    <s v="Transportation - Contracted Services"/>
    <x v="90"/>
    <s v="AP000000329300002"/>
    <s v="LMF"/>
    <s v="BAYTOWN/BTT10192020"/>
    <s v="Empty Bowl"/>
    <n v="532.5"/>
    <m/>
    <n v="-532.5"/>
  </r>
  <r>
    <x v="3"/>
    <x v="57"/>
    <s v="Transportation - Contracted Services"/>
    <x v="90"/>
    <s v="AP000000329300002"/>
    <s v="LMF"/>
    <s v="BAYTOWN/BTT10192020"/>
    <s v="Empty Bowl"/>
    <n v="35"/>
    <m/>
    <n v="-35"/>
  </r>
  <r>
    <x v="3"/>
    <x v="57"/>
    <s v="Transportation - Contracted Services"/>
    <x v="93"/>
    <s v="AP000000332700001"/>
    <s v="LMF"/>
    <s v="BAYTOWN/BTT11252020"/>
    <s v="IDEA"/>
    <n v="0.75"/>
    <m/>
    <n v="-0.75"/>
  </r>
  <r>
    <x v="3"/>
    <x v="57"/>
    <s v="Transportation - Contracted Services"/>
    <x v="93"/>
    <s v="AP000000332700001"/>
    <s v="LMF"/>
    <s v="BAYTOWN/BTT11252020"/>
    <s v="Empty Bowl"/>
    <n v="404.25"/>
    <m/>
    <n v="-404.25"/>
  </r>
  <r>
    <x v="3"/>
    <x v="57"/>
    <s v="Transportation - Contracted Services"/>
    <x v="93"/>
    <s v="AP000000332700001"/>
    <s v="LMF"/>
    <s v="BAYTOWN/BTT11252020"/>
    <s v="IDEA"/>
    <n v="175"/>
    <m/>
    <n v="-175"/>
  </r>
  <r>
    <x v="3"/>
    <x v="57"/>
    <s v="Transportation - Contracted Services"/>
    <x v="93"/>
    <s v="AP000000332700001"/>
    <s v="LMF"/>
    <s v="BAYTOWN/BTT11252020"/>
    <s v="Empty Bowl"/>
    <n v="70"/>
    <m/>
    <n v="-70"/>
  </r>
  <r>
    <x v="3"/>
    <x v="57"/>
    <s v="Transportation - Contracted Services"/>
    <x v="96"/>
    <s v="AP000000335700001"/>
    <s v="LMF"/>
    <s v="BAYTOWN/BTT12312020"/>
    <s v="IDEA"/>
    <n v="70"/>
    <m/>
    <n v="-70"/>
  </r>
  <r>
    <x v="3"/>
    <x v="57"/>
    <s v="Transportation - Contracted Services"/>
    <x v="96"/>
    <s v="AP000000335700001"/>
    <s v="LMF"/>
    <s v="BAYTOWN/BTT12312020"/>
    <s v="Empty Bowl"/>
    <n v="286.5"/>
    <m/>
    <n v="-286.5"/>
  </r>
  <r>
    <x v="3"/>
    <x v="57"/>
    <s v="Transportation - Contracted Services"/>
    <x v="96"/>
    <s v="AP000000335700001"/>
    <s v="LMF"/>
    <s v="BAYTOWN/BTT12312020"/>
    <s v="IDEA"/>
    <n v="0.75"/>
    <m/>
    <n v="-0.75"/>
  </r>
  <r>
    <x v="3"/>
    <x v="58"/>
    <s v="Transportation - Repair"/>
    <x v="13"/>
    <s v="AP000000322200002"/>
    <s v="LMF"/>
    <s v="AMERICANEXPRESS/7.15.20"/>
    <s v="GAGNON''S TIRE &amp; AUTO CENTER"/>
    <n v="116.74"/>
    <m/>
    <n v="-116.74"/>
  </r>
  <r>
    <x v="3"/>
    <x v="58"/>
    <s v="Transportation - Repair"/>
    <x v="13"/>
    <s v="AP000000322200002"/>
    <s v="LMF"/>
    <s v="AMERICANEXPRESS/7.15.20"/>
    <s v="GAGNON''S TIRE &amp; AUTO CENTER"/>
    <n v="439.78"/>
    <m/>
    <n v="-439.78"/>
  </r>
  <r>
    <x v="3"/>
    <x v="58"/>
    <s v="Transportation - Repair"/>
    <x v="24"/>
    <s v="AP000000325300001"/>
    <s v="LMF"/>
    <s v="AMERICANEXPRESS/8.14.20"/>
    <s v="M GAGNON''S          PANAMA CITY         FL"/>
    <n v="116.74"/>
    <m/>
    <n v="-116.74"/>
  </r>
  <r>
    <x v="3"/>
    <x v="58"/>
    <s v="Transportation - Repair"/>
    <x v="24"/>
    <s v="AP000000325300001"/>
    <s v="LMF"/>
    <s v="AMERICANEXPRESS/8.14.20"/>
    <s v="WHITES WRECKER SERVIPanama City         FL"/>
    <n v="125"/>
    <m/>
    <n v="-125"/>
  </r>
  <r>
    <x v="3"/>
    <x v="58"/>
    <s v="Transportation - Repair"/>
    <x v="50"/>
    <s v="AP000000332300001"/>
    <s v="LMF"/>
    <s v="AMERICANEXPRESS/10.15.20"/>
    <s v="M GAGNON''S          PANAMA CITY         FL"/>
    <n v="718.18"/>
    <m/>
    <n v="-718.18"/>
  </r>
  <r>
    <x v="3"/>
    <x v="58"/>
    <s v="Transportation - Repair"/>
    <x v="50"/>
    <s v="AP000000332300001"/>
    <s v="LMF"/>
    <s v="AMERICANEXPRESS/10.15.20"/>
    <s v="M GAGNON''S          PANAMA CITY         FL"/>
    <n v="309.87"/>
    <m/>
    <n v="-309.87"/>
  </r>
  <r>
    <x v="3"/>
    <x v="58"/>
    <s v="Transportation - Repair"/>
    <x v="62"/>
    <s v="AP000000335100001"/>
    <s v="LMF"/>
    <s v="AMERICANEXPRESS/11.13.20"/>
    <s v="WHITES WRECKER SERVIPanama City         FL"/>
    <n v="65"/>
    <m/>
    <n v="-65"/>
  </r>
  <r>
    <x v="3"/>
    <x v="59"/>
    <s v="Transportation - Other"/>
    <x v="80"/>
    <s v="AP000000323400001"/>
    <s v="LMF"/>
    <s v="BDS/4411"/>
    <s v="Transportation"/>
    <n v="101"/>
    <m/>
    <n v="-101"/>
  </r>
  <r>
    <x v="3"/>
    <x v="59"/>
    <s v="Transportation - Other"/>
    <x v="38"/>
    <s v="AP000000330100001"/>
    <s v="LMF"/>
    <s v="AMERICANEXPRESS/9.14.20"/>
    <s v="WHITES WRECKER SERVIPanama City         FL"/>
    <n v="125"/>
    <m/>
    <n v="-125"/>
  </r>
  <r>
    <x v="3"/>
    <x v="60"/>
    <s v="Contract Security Services"/>
    <x v="81"/>
    <s v="AP000000323100006"/>
    <s v="BNB"/>
    <s v="DEATON/20304ES"/>
    <s v="Tech onsite"/>
    <n v="450"/>
    <m/>
    <n v="-450"/>
  </r>
  <r>
    <x v="3"/>
    <x v="60"/>
    <s v="Contract Security Services"/>
    <x v="81"/>
    <s v="AP000000323100006"/>
    <s v="BNB"/>
    <s v="DEATON/20304ES"/>
    <s v="Tech Onsite"/>
    <n v="90"/>
    <m/>
    <n v="-90"/>
  </r>
  <r>
    <x v="3"/>
    <x v="60"/>
    <s v="Contract Security Services"/>
    <x v="2"/>
    <s v="AP000000324500001"/>
    <s v="LMF"/>
    <s v="MINUTEMAN/20-248"/>
    <s v="Aug Armed Guard"/>
    <n v="1400"/>
    <m/>
    <n v="-1400"/>
  </r>
  <r>
    <x v="3"/>
    <x v="60"/>
    <s v="Contract Security Services"/>
    <x v="87"/>
    <s v="AP000000326000001"/>
    <s v="LMF"/>
    <s v="MINUTEMAN/20-257"/>
    <s v="Armed Guard 8.31-9.11"/>
    <n v="1800"/>
    <m/>
    <n v="-1800"/>
  </r>
  <r>
    <x v="3"/>
    <x v="60"/>
    <s v="Contract Security Services"/>
    <x v="32"/>
    <s v="AP000000326900002"/>
    <s v="LMF"/>
    <s v="MINUTEMAN/20-265"/>
    <s v="Sep Armed Guard"/>
    <n v="1200"/>
    <m/>
    <n v="-1200"/>
  </r>
  <r>
    <x v="3"/>
    <x v="60"/>
    <s v="Contract Security Services"/>
    <x v="91"/>
    <s v="AP000000329500001"/>
    <s v="LMF"/>
    <s v="MINUTEMAN/20-281"/>
    <s v="Oct Security"/>
    <n v="2030"/>
    <m/>
    <n v="-2030"/>
  </r>
  <r>
    <x v="3"/>
    <x v="60"/>
    <s v="Contract Security Services"/>
    <x v="92"/>
    <s v="AP000000331400002"/>
    <s v="LMF"/>
    <s v="MINUTEMAN/20-290"/>
    <s v="Guard 10.26-11.6"/>
    <n v="2000"/>
    <m/>
    <n v="-2000"/>
  </r>
  <r>
    <x v="3"/>
    <x v="60"/>
    <s v="Contract Security Services"/>
    <x v="54"/>
    <s v="AP000000331400001"/>
    <s v="LMF"/>
    <s v="MINUTEMAN/20-273"/>
    <s v="Guard 9.28-10.9"/>
    <n v="2000"/>
    <m/>
    <n v="-2000"/>
  </r>
  <r>
    <x v="3"/>
    <x v="60"/>
    <s v="Contract Security Services"/>
    <x v="57"/>
    <s v="AP000000332000010"/>
    <s v="LMF"/>
    <s v="MINUTEMAN/20-298"/>
    <s v="Nov ARmed Guard"/>
    <n v="1830"/>
    <m/>
    <n v="-1830"/>
  </r>
  <r>
    <x v="3"/>
    <x v="60"/>
    <s v="Contract Security Services"/>
    <x v="63"/>
    <s v="AP000000333600001"/>
    <s v="LMF"/>
    <s v="MINUTEMAN/20-306"/>
    <s v="Guard 11.23-12.4"/>
    <n v="1000"/>
    <m/>
    <n v="-1000"/>
  </r>
  <r>
    <x v="3"/>
    <x v="60"/>
    <s v="Contract Security Services"/>
    <x v="67"/>
    <s v="AP000000334000001"/>
    <s v="LMF"/>
    <s v="MINUTEMAN/20-314"/>
    <s v="Dec Guard"/>
    <n v="2000"/>
    <m/>
    <n v="-2000"/>
  </r>
  <r>
    <x v="3"/>
    <x v="60"/>
    <s v="Contract Security Services"/>
    <x v="68"/>
    <s v="AP000000334400002"/>
    <s v="LMF"/>
    <s v="MINUTEMAN/20-321"/>
    <s v="12.21.20-1.1.21 Guard"/>
    <n v="600"/>
    <m/>
    <n v="-600"/>
  </r>
  <r>
    <x v="3"/>
    <x v="60"/>
    <s v="Contract Security Services"/>
    <x v="98"/>
    <s v="AP000000335400001"/>
    <s v="LMF"/>
    <s v="MINUTEMAN/21-100"/>
    <s v="1.4-1.14 Guard"/>
    <n v="1800"/>
    <m/>
    <n v="-1800"/>
  </r>
  <r>
    <x v="3"/>
    <x v="60"/>
    <s v="Contract Security Services"/>
    <x v="77"/>
    <s v="AP000000336200002"/>
    <s v="LMF"/>
    <s v="MINUTEMAN/21-107"/>
    <s v="Armed Guard 1.19-1.29"/>
    <n v="1800"/>
    <m/>
    <n v="-1800"/>
  </r>
  <r>
    <x v="3"/>
    <x v="61"/>
    <s v="Insurance - Building"/>
    <x v="22"/>
    <s v="AP000000326600002"/>
    <s v="LMF"/>
    <s v="ACENTRIA/20-21"/>
    <s v="9.24.20-9.24.21 Educators Legal &amp; Employment Pract"/>
    <n v="4145.3999999999996"/>
    <m/>
    <n v="-4145.3999999999996"/>
  </r>
  <r>
    <x v="3"/>
    <x v="61"/>
    <s v="Insurance - Building"/>
    <x v="24"/>
    <s v="AP000000325300001"/>
    <s v="LMF"/>
    <s v="AMERICANEXPRESS/8.14.20"/>
    <s v="MAGUIRE IVR         BALA CYNWYD         PA"/>
    <n v="3257.5"/>
    <m/>
    <n v="-3257.5"/>
  </r>
  <r>
    <x v="3"/>
    <x v="61"/>
    <s v="Insurance - Building"/>
    <x v="38"/>
    <s v="AP000000330100001"/>
    <s v="LMF"/>
    <s v="AMERICANEXPRESS/9.14.20"/>
    <s v="AUTO-OWNERS INSURANCLANSING             MI"/>
    <n v="81"/>
    <m/>
    <n v="-81"/>
  </r>
  <r>
    <x v="3"/>
    <x v="61"/>
    <s v="Insurance - Building"/>
    <x v="38"/>
    <s v="AP000000330100001"/>
    <s v="LMF"/>
    <s v="AMERICANEXPRESS/9.14.20"/>
    <s v="MAGUIRE IVR  Philadelphia"/>
    <n v="1435.29"/>
    <m/>
    <n v="-1435.29"/>
  </r>
  <r>
    <x v="3"/>
    <x v="61"/>
    <s v="Insurance - Building"/>
    <x v="50"/>
    <s v="AP000000332300001"/>
    <s v="LMF"/>
    <s v="AMERICANEXPRESS/10.15.20"/>
    <s v="PHLY INSURANCE      BALA CYNWYD         PA"/>
    <n v="1435.29"/>
    <m/>
    <n v="-1435.29"/>
  </r>
  <r>
    <x v="3"/>
    <x v="61"/>
    <s v="Insurance - Building"/>
    <x v="62"/>
    <s v="AP000000335100001"/>
    <s v="LMF"/>
    <s v="AMERICANEXPRESS/11.13.20"/>
    <s v="MAGUIRE IVR         BALA CYNWYD         PA"/>
    <n v="1435.29"/>
    <m/>
    <n v="-1435.29"/>
  </r>
  <r>
    <x v="3"/>
    <x v="61"/>
    <s v="Insurance - Building"/>
    <x v="72"/>
    <s v="AP000000335300001"/>
    <s v="LMF"/>
    <s v="AMERICANEXPRESS/12.15.20"/>
    <s v="HARTFORD INS. PREMIU800-962-6170        CT"/>
    <n v="1490"/>
    <m/>
    <n v="-1490"/>
  </r>
  <r>
    <x v="3"/>
    <x v="61"/>
    <s v="Insurance - Building"/>
    <x v="72"/>
    <s v="AP000000335300001"/>
    <s v="LMF"/>
    <s v="AMERICANEXPRESS/12.15.20"/>
    <s v="MAGUIRE IVR         BALA CYNWYD         PA"/>
    <n v="1435.28"/>
    <m/>
    <n v="-1435.28"/>
  </r>
  <r>
    <x v="3"/>
    <x v="62"/>
    <s v="Facility Lease"/>
    <x v="29"/>
    <s v="AP000000326000002"/>
    <s v="LMF"/>
    <s v="MCCAULEY/6.23.20REIMB"/>
    <s v="Richardson's Refinishing Storage"/>
    <n v="160"/>
    <m/>
    <n v="-160"/>
  </r>
  <r>
    <x v="3"/>
    <x v="62"/>
    <s v="Facility Lease"/>
    <x v="29"/>
    <s v="AP000000326000002"/>
    <s v="LMF"/>
    <s v="MCCAULEY/6.23.20REIMB"/>
    <s v="Richardson's Refinishing Storage"/>
    <n v="160"/>
    <m/>
    <n v="-160"/>
  </r>
  <r>
    <x v="3"/>
    <x v="62"/>
    <s v="Facility Lease"/>
    <x v="88"/>
    <s v="AP000000327100001"/>
    <s v="LMF"/>
    <s v="WILLIAMSCOTSMAN/8144456"/>
    <s v="Classroom 9.27-10.26"/>
    <n v="1616.83"/>
    <m/>
    <n v="-1616.83"/>
  </r>
  <r>
    <x v="3"/>
    <x v="62"/>
    <s v="Facility Lease"/>
    <x v="32"/>
    <s v="AP000000326900001"/>
    <s v="LMF"/>
    <s v="SFSPREPAIDVISA/9.28.20HH"/>
    <s v="Richardson Refinishing"/>
    <n v="160"/>
    <m/>
    <n v="-160"/>
  </r>
  <r>
    <x v="3"/>
    <x v="62"/>
    <s v="Facility Lease"/>
    <x v="56"/>
    <s v="AP000000331500002"/>
    <s v="LMF"/>
    <s v="SFSPREPAIDVISA/11.18.20HH"/>
    <s v="Richardson Refinish"/>
    <n v="160"/>
    <m/>
    <n v="-160"/>
  </r>
  <r>
    <x v="3"/>
    <x v="62"/>
    <s v="Facility Lease"/>
    <x v="56"/>
    <s v="AP000000331500002"/>
    <s v="LMF"/>
    <s v="SFSPREPAIDVISA/11.18.20HH"/>
    <s v="Richardson Refinish"/>
    <n v="160"/>
    <m/>
    <n v="-160"/>
  </r>
  <r>
    <x v="3"/>
    <x v="62"/>
    <s v="Facility Lease"/>
    <x v="56"/>
    <s v="AP000000331500002"/>
    <s v="LMF"/>
    <s v="SFSPREPAIDVISA/11.18.20HH"/>
    <s v="Richardson Refinish"/>
    <n v="160"/>
    <m/>
    <n v="-160"/>
  </r>
  <r>
    <x v="3"/>
    <x v="62"/>
    <s v="Facility Lease"/>
    <x v="7"/>
    <s v="GL0053400001"/>
    <s v="LKM"/>
    <s v="To Reclass AP Posting"/>
    <s v="WilliamScot/8144456"/>
    <m/>
    <n v="1616.83"/>
    <n v="1616.83"/>
  </r>
  <r>
    <x v="3"/>
    <x v="63"/>
    <s v="Communication"/>
    <x v="13"/>
    <s v="AP000000322200002"/>
    <s v="LMF"/>
    <s v="AMERICANEXPRESS/7.15.20"/>
    <s v="VS WOW - USHA"/>
    <n v="357.03"/>
    <m/>
    <n v="-357.03"/>
  </r>
  <r>
    <x v="3"/>
    <x v="63"/>
    <s v="Communication"/>
    <x v="24"/>
    <s v="AP000000325300001"/>
    <s v="LMF"/>
    <s v="AMERICANEXPRESS/8.14.20"/>
    <s v="VS WOW!             855-496-9929        OR"/>
    <n v="359.59"/>
    <m/>
    <n v="-359.59"/>
  </r>
  <r>
    <x v="3"/>
    <x v="63"/>
    <s v="Communication"/>
    <x v="24"/>
    <s v="AP000000325300001"/>
    <s v="LMF"/>
    <s v="AMERICANEXPRESS/8.14.20"/>
    <s v="STRAIGHT TALK AIRTIM(877)430-2355       FL"/>
    <n v="49.27"/>
    <m/>
    <n v="-49.27"/>
  </r>
  <r>
    <x v="3"/>
    <x v="63"/>
    <s v="Communication"/>
    <x v="24"/>
    <s v="AP000000325300001"/>
    <s v="LMF"/>
    <s v="AMERICANEXPRESS/8.14.20"/>
    <s v="AMEX Wireless Phone Service Credit"/>
    <m/>
    <n v="20"/>
    <n v="20"/>
  </r>
  <r>
    <x v="3"/>
    <x v="63"/>
    <s v="Communication"/>
    <x v="38"/>
    <s v="AP000000330100001"/>
    <s v="LMF"/>
    <s v="AMERICANEXPRESS/9.14.20"/>
    <s v="VS WOW!             855-496-9929        OR"/>
    <n v="338.55"/>
    <m/>
    <n v="-338.55"/>
  </r>
  <r>
    <x v="3"/>
    <x v="63"/>
    <s v="Communication"/>
    <x v="50"/>
    <s v="AP000000332300001"/>
    <s v="LMF"/>
    <s v="AMERICANEXPRESS/10.15.20"/>
    <s v="VS WOW!             855-496-9929        OR"/>
    <n v="357.81"/>
    <m/>
    <n v="-357.81"/>
  </r>
  <r>
    <x v="3"/>
    <x v="63"/>
    <s v="Communication"/>
    <x v="62"/>
    <s v="AP000000335100001"/>
    <s v="LMF"/>
    <s v="AMERICANEXPRESS/11.13.20"/>
    <s v="VS WOW!             855-496-9929        OR"/>
    <n v="357.99"/>
    <m/>
    <n v="-357.99"/>
  </r>
  <r>
    <x v="3"/>
    <x v="63"/>
    <s v="Communication"/>
    <x v="62"/>
    <s v="AP000000335100001"/>
    <s v="LMF"/>
    <s v="AMERICANEXPRESS/11.13.20"/>
    <s v="STRAIGHT TALK AIRTIM(877)430-2355       FL"/>
    <n v="49.27"/>
    <m/>
    <n v="-49.27"/>
  </r>
  <r>
    <x v="3"/>
    <x v="63"/>
    <s v="Communication"/>
    <x v="62"/>
    <s v="AP000000335100001"/>
    <s v="LMF"/>
    <s v="AMERICANEXPRESS/11.13.20"/>
    <s v="AMEX Wireless Phone Service Credit"/>
    <m/>
    <n v="20"/>
    <n v="20"/>
  </r>
  <r>
    <x v="3"/>
    <x v="63"/>
    <s v="Communication"/>
    <x v="72"/>
    <s v="AP000000335300001"/>
    <s v="LMF"/>
    <s v="AMERICANEXPRESS/12.15.20"/>
    <s v="NETFLIX.COM         866-579-7172        CA"/>
    <n v="9.7200000000000006"/>
    <m/>
    <n v="-9.7200000000000006"/>
  </r>
  <r>
    <x v="3"/>
    <x v="63"/>
    <s v="Communication"/>
    <x v="72"/>
    <s v="AP000000335300001"/>
    <s v="LMF"/>
    <s v="AMERICANEXPRESS/12.15.20"/>
    <s v="VS WOW!             855-496-9929        OR"/>
    <n v="358.29"/>
    <m/>
    <n v="-358.29"/>
  </r>
  <r>
    <x v="3"/>
    <x v="63"/>
    <s v="Communication"/>
    <x v="72"/>
    <s v="AP000000335300001"/>
    <s v="LMF"/>
    <s v="AMERICANEXPRESS/12.15.20"/>
    <s v="STRAIGHT TALK PAYMENT SERVICE"/>
    <n v="48.18"/>
    <m/>
    <n v="-48.18"/>
  </r>
  <r>
    <x v="3"/>
    <x v="63"/>
    <s v="Communication"/>
    <x v="72"/>
    <s v="AP000000335300001"/>
    <s v="LMF"/>
    <s v="AMERICANEXPRESS/12.15.20"/>
    <s v="USPS PO 1172620051 0PANAMA CITY         FL"/>
    <n v="13.4"/>
    <m/>
    <n v="-13.4"/>
  </r>
  <r>
    <x v="3"/>
    <x v="63"/>
    <s v="Communication"/>
    <x v="72"/>
    <s v="AP000000335300001"/>
    <s v="LMF"/>
    <s v="AMERICANEXPRESS/12.15.20"/>
    <s v="AMEX Wireless Phone Service Credit"/>
    <m/>
    <n v="20"/>
    <n v="20"/>
  </r>
  <r>
    <x v="3"/>
    <x v="64"/>
    <s v="Water/ Sewer/ Garbage Collection"/>
    <x v="14"/>
    <s v="AP000000322600001"/>
    <s v="LMF"/>
    <s v="COFPC/MAY/JUN20"/>
    <s v="WSG"/>
    <n v="234.14"/>
    <m/>
    <n v="-234.14"/>
  </r>
  <r>
    <x v="3"/>
    <x v="64"/>
    <s v="Water/ Sewer/ Garbage Collection"/>
    <x v="24"/>
    <s v="AP000000325300001"/>
    <s v="LMF"/>
    <s v="AMERICANEXPRESS/8.14.20"/>
    <s v="IN *EXTREME DISPOSALFORT MYERS          FL"/>
    <n v="550"/>
    <m/>
    <n v="-550"/>
  </r>
  <r>
    <x v="3"/>
    <x v="64"/>
    <s v="Water/ Sewer/ Garbage Collection"/>
    <x v="32"/>
    <s v="AP000000326900001"/>
    <s v="LMF"/>
    <s v="SFSPREPAIDVISA/9.28.20HH"/>
    <s v="PC Utilities"/>
    <n v="153.75"/>
    <m/>
    <n v="-153.75"/>
  </r>
  <r>
    <x v="3"/>
    <x v="64"/>
    <s v="Water/ Sewer/ Garbage Collection"/>
    <x v="56"/>
    <s v="AP000000331500002"/>
    <s v="LMF"/>
    <s v="SFSPREPAIDVISA/11.18.20HH"/>
    <s v="Panama City Utility"/>
    <n v="2.0699999999999998"/>
    <m/>
    <n v="-2.0699999999999998"/>
  </r>
  <r>
    <x v="3"/>
    <x v="64"/>
    <s v="Water/ Sewer/ Garbage Collection"/>
    <x v="56"/>
    <s v="AP000000331500002"/>
    <s v="LMF"/>
    <s v="SFSPREPAIDVISA/11.18.20HH"/>
    <s v="Panama City Utility"/>
    <n v="22.07"/>
    <m/>
    <n v="-22.07"/>
  </r>
  <r>
    <x v="3"/>
    <x v="64"/>
    <s v="Water/ Sewer/ Garbage Collection"/>
    <x v="56"/>
    <s v="AP000000331500002"/>
    <s v="LMF"/>
    <s v="SFSPREPAIDVISA/11.18.20HH"/>
    <s v="Panama City Utility"/>
    <n v="160"/>
    <m/>
    <n v="-160"/>
  </r>
  <r>
    <x v="3"/>
    <x v="65"/>
    <s v="Other Contracted Bldg. Services"/>
    <x v="13"/>
    <s v="AP000000322200002"/>
    <s v="LMF"/>
    <s v="AMERICANEXPRESS/7.15.20"/>
    <s v="WWP*BROCK LAWN &amp; PEST"/>
    <n v="60"/>
    <m/>
    <n v="-60"/>
  </r>
  <r>
    <x v="3"/>
    <x v="65"/>
    <s v="Other Contracted Bldg. Services"/>
    <x v="22"/>
    <s v="AP000000327900001"/>
    <s v="LMF"/>
    <s v="MCCAULEY/8.21.20REIMB"/>
    <s v="Stump Grinding Reimb"/>
    <n v="400"/>
    <m/>
    <n v="-400"/>
  </r>
  <r>
    <x v="3"/>
    <x v="65"/>
    <s v="Other Contracted Bldg. Services"/>
    <x v="24"/>
    <s v="AP000000325300001"/>
    <s v="LMF"/>
    <s v="AMERICANEXPRESS/8.14.20"/>
    <s v="WWP*BROCK LAWN &amp; PESLYNN HAVEN          FL"/>
    <n v="60"/>
    <m/>
    <n v="-60"/>
  </r>
  <r>
    <x v="3"/>
    <x v="65"/>
    <s v="Other Contracted Bldg. Services"/>
    <x v="38"/>
    <s v="AP000000330100001"/>
    <s v="LMF"/>
    <s v="AMERICANEXPRESS/9.14.20"/>
    <s v="WWP*BROCK LAWN &amp; PESLYNN HAVEN          FL"/>
    <n v="60"/>
    <m/>
    <n v="-60"/>
  </r>
  <r>
    <x v="3"/>
    <x v="65"/>
    <s v="Other Contracted Bldg. Services"/>
    <x v="38"/>
    <s v="AP000000330100001"/>
    <s v="LMF"/>
    <s v="AMERICANEXPRESS/9.14.20"/>
    <s v="BAY HEATING AND COOLPanama City         FL"/>
    <n v="254"/>
    <m/>
    <n v="-254"/>
  </r>
  <r>
    <x v="3"/>
    <x v="65"/>
    <s v="Other Contracted Bldg. Services"/>
    <x v="38"/>
    <s v="AP000000330100001"/>
    <s v="LMF"/>
    <s v="AMERICANEXPRESS/9.14.20"/>
    <s v="WWP*BROCK LAWN &amp; PESLYNN HAVEN          FL"/>
    <n v="60"/>
    <m/>
    <n v="-60"/>
  </r>
  <r>
    <x v="3"/>
    <x v="65"/>
    <s v="Other Contracted Bldg. Services"/>
    <x v="38"/>
    <s v="AP000000330100001"/>
    <s v="LMF"/>
    <s v="AMERICANEXPRESS/9.14.20"/>
    <s v="4TE*DYNAMARK MONITORHAGERSTOWN          MD"/>
    <n v="185.7"/>
    <m/>
    <n v="-185.7"/>
  </r>
  <r>
    <x v="3"/>
    <x v="65"/>
    <s v="Other Contracted Bldg. Services"/>
    <x v="56"/>
    <s v="AP000000331500001"/>
    <s v="LMF"/>
    <s v="AFSE/37829"/>
    <s v="Inspection"/>
    <n v="107.5"/>
    <m/>
    <n v="-107.5"/>
  </r>
  <r>
    <x v="3"/>
    <x v="65"/>
    <s v="Other Contracted Bldg. Services"/>
    <x v="62"/>
    <s v="AP000000335100001"/>
    <s v="LMF"/>
    <s v="AMERICANEXPRESS/11.13.20"/>
    <s v="XTREME SEPTIC AND PUCANTONMENT          FL"/>
    <n v="95"/>
    <m/>
    <n v="-95"/>
  </r>
  <r>
    <x v="3"/>
    <x v="65"/>
    <s v="Other Contracted Bldg. Services"/>
    <x v="62"/>
    <s v="AP000000335100001"/>
    <s v="LMF"/>
    <s v="AMERICANEXPRESS/11.13.20"/>
    <s v="WWP*BROCK LAWN &amp; PESLYNN HAVEN          FL"/>
    <n v="60"/>
    <m/>
    <n v="-60"/>
  </r>
  <r>
    <x v="3"/>
    <x v="65"/>
    <s v="Other Contracted Bldg. Services"/>
    <x v="62"/>
    <s v="AP000000335100001"/>
    <s v="LMF"/>
    <s v="AMERICANEXPRESS/11.13.20"/>
    <s v="EXTREME PUMPING &amp; SECANTONMENT          FL"/>
    <n v="285"/>
    <m/>
    <n v="-285"/>
  </r>
  <r>
    <x v="3"/>
    <x v="65"/>
    <s v="Other Contracted Bldg. Services"/>
    <x v="72"/>
    <s v="AP000000335300001"/>
    <s v="LMF"/>
    <s v="AMERICANEXPRESS/12.15.20"/>
    <s v="BTS*UNIFIRST CORPORAWILMINGTON          MA"/>
    <n v="199.55"/>
    <m/>
    <n v="-199.55"/>
  </r>
  <r>
    <x v="3"/>
    <x v="65"/>
    <s v="Other Contracted Bldg. Services"/>
    <x v="72"/>
    <s v="AP000000335300001"/>
    <s v="LMF"/>
    <s v="AMERICANEXPRESS/12.15.20"/>
    <s v="EXTREME PUMPING &amp; SECANTONMENT          FL"/>
    <n v="285"/>
    <m/>
    <n v="-285"/>
  </r>
  <r>
    <x v="3"/>
    <x v="65"/>
    <s v="Other Contracted Bldg. Services"/>
    <x v="72"/>
    <s v="AP000000335300001"/>
    <s v="LMF"/>
    <s v="AMERICANEXPRESS/12.15.20"/>
    <s v="WWP*BROCK LAWN &amp; PESLYNN HAVEN          FL"/>
    <n v="60"/>
    <m/>
    <n v="-60"/>
  </r>
  <r>
    <x v="3"/>
    <x v="65"/>
    <s v="Other Contracted Bldg. Services"/>
    <x v="72"/>
    <s v="AP000000335300001"/>
    <s v="LMF"/>
    <s v="AMERICANEXPRESS/12.15.20"/>
    <s v="WWP*BROCK LAWN &amp; PESLYNN HAVEN          FL"/>
    <n v="75"/>
    <m/>
    <n v="-75"/>
  </r>
  <r>
    <x v="3"/>
    <x v="65"/>
    <s v="Other Contracted Bldg. Services"/>
    <x v="72"/>
    <s v="AP000000335300001"/>
    <s v="LMF"/>
    <s v="AMERICANEXPRESS/12.15.20"/>
    <s v="4TE*DYNAMARK MONITORHAGERSTOWN          MD"/>
    <n v="185.7"/>
    <m/>
    <n v="-185.7"/>
  </r>
  <r>
    <x v="3"/>
    <x v="66"/>
    <s v="Electricity"/>
    <x v="10"/>
    <s v="AP000000322900004"/>
    <s v="BNB"/>
    <s v="GULFPWR/7.5.20A"/>
    <d v="2021-07-20T00:00:00"/>
    <n v="113.55"/>
    <m/>
    <n v="-113.55"/>
  </r>
  <r>
    <x v="3"/>
    <x v="66"/>
    <s v="Electricity"/>
    <x v="10"/>
    <s v="AP000000322900005"/>
    <s v="BNB"/>
    <s v="GULFPWR/7.5.20B"/>
    <d v="2021-07-20T00:00:00"/>
    <n v="288.79000000000002"/>
    <m/>
    <n v="-288.79000000000002"/>
  </r>
  <r>
    <x v="3"/>
    <x v="66"/>
    <s v="Electricity"/>
    <x v="16"/>
    <s v="AP000000323900001"/>
    <s v="LMF"/>
    <s v="GULFPWR/8.5.20"/>
    <s v="Electricity"/>
    <n v="127.65"/>
    <m/>
    <n v="-127.65"/>
  </r>
  <r>
    <x v="3"/>
    <x v="66"/>
    <s v="Electricity"/>
    <x v="16"/>
    <s v="AP000000323900002"/>
    <s v="LMF"/>
    <s v="GULFPWR/8.5.20B"/>
    <s v="Electricity"/>
    <n v="296.85000000000002"/>
    <m/>
    <n v="-296.85000000000002"/>
  </r>
  <r>
    <x v="3"/>
    <x v="66"/>
    <s v="Electricity"/>
    <x v="24"/>
    <s v="AP000000325300001"/>
    <s v="LMF"/>
    <s v="AMERICANEXPRESS/8.14.20"/>
    <s v="GULF POWER COMPANY  PENSACOLA           FL"/>
    <n v="206.58"/>
    <m/>
    <n v="-206.58"/>
  </r>
  <r>
    <x v="3"/>
    <x v="66"/>
    <s v="Electricity"/>
    <x v="24"/>
    <s v="AP000000327300001"/>
    <s v="LMF"/>
    <s v="GULFPWR/9.3.20"/>
    <s v="Electricity"/>
    <n v="171.31"/>
    <m/>
    <n v="-171.31"/>
  </r>
  <r>
    <x v="3"/>
    <x v="66"/>
    <s v="Electricity"/>
    <x v="24"/>
    <s v="AP000000327300002"/>
    <s v="LMF"/>
    <s v="GULFPWR/9.3.20B"/>
    <s v="Electricity"/>
    <n v="356.17"/>
    <m/>
    <n v="-356.17"/>
  </r>
  <r>
    <x v="3"/>
    <x v="66"/>
    <s v="Electricity"/>
    <x v="36"/>
    <s v="AP000000330200001"/>
    <s v="LMF"/>
    <s v="GULFPWR/10.6.20"/>
    <s v="GULFPWR/10.6.20"/>
    <n v="200.52"/>
    <m/>
    <n v="-200.52"/>
  </r>
  <r>
    <x v="3"/>
    <x v="66"/>
    <s v="Electricity"/>
    <x v="36"/>
    <s v="AP000000330200002"/>
    <s v="LMF"/>
    <s v="GULFPWR/10.6.20B"/>
    <s v="GULFPWR/10.6.20B"/>
    <n v="410.74"/>
    <m/>
    <n v="-410.74"/>
  </r>
  <r>
    <x v="3"/>
    <x v="66"/>
    <s v="Electricity"/>
    <x v="38"/>
    <s v="AP000000330100001"/>
    <s v="LMF"/>
    <s v="AMERICANEXPRESS/9.14.20"/>
    <s v="GULF POWER COMPANY  PENSACOLA           FL"/>
    <n v="49.7"/>
    <m/>
    <n v="-49.7"/>
  </r>
  <r>
    <x v="3"/>
    <x v="66"/>
    <s v="Electricity"/>
    <x v="49"/>
    <s v="AP000000333400003"/>
    <s v="LMF"/>
    <s v="GULFPWR/11.4.20"/>
    <s v="Electricity"/>
    <n v="117.43"/>
    <m/>
    <n v="-117.43"/>
  </r>
  <r>
    <x v="3"/>
    <x v="66"/>
    <s v="Electricity"/>
    <x v="49"/>
    <s v="AP000000333400004"/>
    <s v="LMF"/>
    <s v="GULFPWR/11.4.20B"/>
    <s v="Electricity"/>
    <n v="267.3"/>
    <m/>
    <n v="-267.3"/>
  </r>
  <r>
    <x v="3"/>
    <x v="66"/>
    <s v="Electricity"/>
    <x v="50"/>
    <s v="AP000000332300001"/>
    <s v="LMF"/>
    <s v="AMERICANEXPRESS/10.15.20"/>
    <s v="GULF POWER COMPANY  PENSACOLA           FL"/>
    <n v="54.12"/>
    <m/>
    <n v="-54.12"/>
  </r>
  <r>
    <x v="3"/>
    <x v="66"/>
    <s v="Electricity"/>
    <x v="60"/>
    <s v="AP000000334900001"/>
    <s v="LMF"/>
    <s v="GULFPWR/12.3.20"/>
    <s v="Electricity"/>
    <n v="103.33"/>
    <m/>
    <n v="-103.33"/>
  </r>
  <r>
    <x v="3"/>
    <x v="66"/>
    <s v="Electricity"/>
    <x v="60"/>
    <s v="AP000000334900002"/>
    <s v="LMF"/>
    <s v="GULFPWR/12.3.20B"/>
    <s v="Electricity"/>
    <n v="263.95999999999998"/>
    <m/>
    <n v="-263.95999999999998"/>
  </r>
  <r>
    <x v="3"/>
    <x v="66"/>
    <s v="Electricity"/>
    <x v="62"/>
    <s v="AP000000335100001"/>
    <s v="LMF"/>
    <s v="AMERICANEXPRESS/11.13.20"/>
    <s v="GULF POWER COMPANY  PENSACOLA           FL"/>
    <n v="76.22"/>
    <m/>
    <n v="-76.22"/>
  </r>
  <r>
    <x v="3"/>
    <x v="66"/>
    <s v="Electricity"/>
    <x v="69"/>
    <s v="AP000000336600005"/>
    <s v="LMF"/>
    <s v="GULFPWR/1.5.21"/>
    <s v="Electricity"/>
    <n v="102.46"/>
    <m/>
    <n v="-102.46"/>
  </r>
  <r>
    <x v="3"/>
    <x v="67"/>
    <s v="Custodial Supplies"/>
    <x v="38"/>
    <s v="AP000000330100001"/>
    <s v="LMF"/>
    <s v="AMERICANEXPRESS/9.14.20"/>
    <s v="BTS*UNIFIRST CORPORAWILMINGTON          MA"/>
    <n v="37.68"/>
    <m/>
    <n v="-37.68"/>
  </r>
  <r>
    <x v="3"/>
    <x v="67"/>
    <s v="Custodial Supplies"/>
    <x v="38"/>
    <s v="AP000000330100001"/>
    <s v="LMF"/>
    <s v="AMERICANEXPRESS/9.14.20"/>
    <s v="WALMART GROCERY     WALMART.COM         AR"/>
    <n v="38.35"/>
    <m/>
    <n v="-38.35"/>
  </r>
  <r>
    <x v="3"/>
    <x v="67"/>
    <s v="Custodial Supplies"/>
    <x v="50"/>
    <s v="AP000000332300001"/>
    <s v="LMF"/>
    <s v="AMERICANEXPRESS/10.15.20"/>
    <s v="BTS*UNIFIRST CORPORAWILMINGTON          MA"/>
    <n v="56.52"/>
    <m/>
    <n v="-56.52"/>
  </r>
  <r>
    <x v="3"/>
    <x v="67"/>
    <s v="Custodial Supplies"/>
    <x v="62"/>
    <s v="AP000000335100001"/>
    <s v="LMF"/>
    <s v="AMERICANEXPRESS/11.13.20"/>
    <s v="BTS*UNIFIRST CORPORAWILMINGTON          MA"/>
    <n v="357.36"/>
    <m/>
    <n v="-357.36"/>
  </r>
  <r>
    <x v="3"/>
    <x v="67"/>
    <s v="Custodial Supplies"/>
    <x v="62"/>
    <s v="AP000000335100001"/>
    <s v="LMF"/>
    <s v="AMERICANEXPRESS/11.13.20"/>
    <s v="EXTREME PUMPING &amp; SECANTONMENT          FL"/>
    <n v="285"/>
    <m/>
    <n v="-285"/>
  </r>
  <r>
    <x v="3"/>
    <x v="67"/>
    <s v="Custodial Supplies"/>
    <x v="6"/>
    <s v="GL0053200004"/>
    <s v="KMG"/>
    <s v="To record GEER"/>
    <s v="Custodial Supplies"/>
    <m/>
    <n v="162.69999999999999"/>
    <n v="162.69999999999999"/>
  </r>
  <r>
    <x v="3"/>
    <x v="68"/>
    <s v="Repairs and Maintenance"/>
    <x v="8"/>
    <s v="AP000000323100004"/>
    <s v="BNB"/>
    <s v="MCCAULEY/7.1.20REIM"/>
    <s v="Richardson's"/>
    <n v="160"/>
    <m/>
    <n v="-160"/>
  </r>
  <r>
    <x v="3"/>
    <x v="68"/>
    <s v="Repairs and Maintenance"/>
    <x v="13"/>
    <s v="AP000000322200002"/>
    <s v="LMF"/>
    <s v="AMERICANEXPRESS/7.15.20"/>
    <s v="BLACK THUMB SERVICES INC."/>
    <n v="439"/>
    <m/>
    <n v="-439"/>
  </r>
  <r>
    <x v="3"/>
    <x v="68"/>
    <s v="Repairs and Maintenance"/>
    <x v="22"/>
    <s v="AP000000325700001"/>
    <s v="LMF"/>
    <s v="REDMONDS/3824B"/>
    <s v="Clearing Back Lot"/>
    <n v="2500"/>
    <m/>
    <n v="-2500"/>
  </r>
  <r>
    <x v="3"/>
    <x v="68"/>
    <s v="Repairs and Maintenance"/>
    <x v="38"/>
    <s v="AP000000330100001"/>
    <s v="LMF"/>
    <s v="AMERICANEXPRESS/9.14.20"/>
    <s v="PANHANDLE KEY &amp; SAFEPANAMA CITY         FL"/>
    <n v="13.51"/>
    <m/>
    <n v="-13.51"/>
  </r>
  <r>
    <x v="3"/>
    <x v="68"/>
    <s v="Repairs and Maintenance"/>
    <x v="38"/>
    <s v="AP000000330100001"/>
    <s v="LMF"/>
    <s v="AMERICANEXPRESS/9.14.20"/>
    <s v="DYSON DYSON         UNITED STATES"/>
    <n v="320.99"/>
    <m/>
    <n v="-320.99"/>
  </r>
  <r>
    <x v="3"/>
    <x v="68"/>
    <s v="Repairs and Maintenance"/>
    <x v="38"/>
    <s v="AP000000330100001"/>
    <s v="LMF"/>
    <s v="AMERICANEXPRESS/9.14.20"/>
    <s v="THE HOME DEPOT      PANAMA CITY         FL"/>
    <n v="7.54"/>
    <m/>
    <n v="-7.54"/>
  </r>
  <r>
    <x v="3"/>
    <x v="68"/>
    <s v="Repairs and Maintenance"/>
    <x v="38"/>
    <s v="AP000000330100001"/>
    <s v="LMF"/>
    <s v="AMERICANEXPRESS/9.14.20"/>
    <s v="Prestige Pavers of BPanama City         FL"/>
    <n v="2575"/>
    <m/>
    <n v="-2575"/>
  </r>
  <r>
    <x v="3"/>
    <x v="68"/>
    <s v="Repairs and Maintenance"/>
    <x v="50"/>
    <s v="AP000000332300001"/>
    <s v="LMF"/>
    <s v="AMERICANEXPRESS/10.15.20"/>
    <s v="ACTION FIRE AND SAFEPANAMA CITY         FL"/>
    <n v="112"/>
    <m/>
    <n v="-112"/>
  </r>
  <r>
    <x v="3"/>
    <x v="68"/>
    <s v="Repairs and Maintenance"/>
    <x v="50"/>
    <s v="AP000000332300001"/>
    <s v="LMF"/>
    <s v="AMERICANEXPRESS/10.15.20"/>
    <s v="PANHANDLE KEY &amp; SAFEPANAMA CITY         FL"/>
    <n v="45"/>
    <m/>
    <n v="-45"/>
  </r>
  <r>
    <x v="3"/>
    <x v="68"/>
    <s v="Repairs and Maintenance"/>
    <x v="50"/>
    <s v="AP000000332300001"/>
    <s v="LMF"/>
    <s v="AMERICANEXPRESS/10.15.20"/>
    <s v="BAY HEATING AND COOLPanama City         FL"/>
    <n v="80"/>
    <m/>
    <n v="-80"/>
  </r>
  <r>
    <x v="3"/>
    <x v="68"/>
    <s v="Repairs and Maintenance"/>
    <x v="57"/>
    <s v="AP000000331900001"/>
    <s v="LMF"/>
    <s v="GFWCWOMANS/4"/>
    <s v="Install Lights"/>
    <n v="780"/>
    <m/>
    <n v="-780"/>
  </r>
  <r>
    <x v="3"/>
    <x v="69"/>
    <s v="Donations"/>
    <x v="59"/>
    <s v="AP000000332600003"/>
    <s v="LMF"/>
    <s v="FSUFOUNDATION/12.2.20"/>
    <s v="Donation for PeaceSlam"/>
    <n v="200"/>
    <m/>
    <n v="-200"/>
  </r>
  <r>
    <x v="3"/>
    <x v="69"/>
    <s v="Donations"/>
    <x v="61"/>
    <s v="AP000000333100002"/>
    <s v="LMF"/>
    <s v="RAMSEY/12.4.20"/>
    <s v="Donation for Stockings"/>
    <n v="273"/>
    <m/>
    <n v="-273"/>
  </r>
  <r>
    <x v="3"/>
    <x v="70"/>
    <s v="Principal"/>
    <x v="0"/>
    <s v="BR000000037900001"/>
    <s v="LKM"/>
    <s v="HC.JUL20/Null"/>
    <s v="HC.JUL20/Null/Principal"/>
    <n v="654.16999999999996"/>
    <m/>
    <n v="-654.16999999999996"/>
  </r>
  <r>
    <x v="3"/>
    <x v="70"/>
    <s v="Principal"/>
    <x v="2"/>
    <s v="BR000000038000002"/>
    <s v="KMG"/>
    <s v="HC LOAN 08.2020/August"/>
    <s v="HC LOAN 08.2020/Null/Loan Tranfer"/>
    <n v="646.79999999999995"/>
    <m/>
    <n v="-646.79999999999995"/>
  </r>
  <r>
    <x v="3"/>
    <x v="70"/>
    <s v="Principal"/>
    <x v="3"/>
    <s v="BR000000038100001"/>
    <s v="LKM"/>
    <s v="HC.SEP20/Null"/>
    <s v="HC.SEP20/Null/Principal Payment"/>
    <n v="649.87"/>
    <m/>
    <n v="-649.87"/>
  </r>
  <r>
    <x v="3"/>
    <x v="70"/>
    <s v="Principal"/>
    <x v="4"/>
    <s v="BR000000038200002"/>
    <s v="KMG"/>
    <s v="OPR DED 10.2020/October"/>
    <s v="OPR DED 10.2020/Null/Principal"/>
    <n v="594.72"/>
    <m/>
    <n v="-594.72"/>
  </r>
  <r>
    <x v="3"/>
    <x v="70"/>
    <s v="Principal"/>
    <x v="4"/>
    <s v="GL0053000006"/>
    <s v="KMG"/>
    <s v="To adjust loan"/>
    <s v="Principal"/>
    <n v="68.39"/>
    <m/>
    <n v="-68.39"/>
  </r>
  <r>
    <x v="3"/>
    <x v="70"/>
    <s v="Principal"/>
    <x v="5"/>
    <s v="BR000000038300001"/>
    <s v="KMG"/>
    <s v="OPR DED 11.2020/Loan"/>
    <s v="OPR DED 11.2020/Null/Principal"/>
    <n v="656.09"/>
    <m/>
    <n v="-656.09"/>
  </r>
  <r>
    <x v="3"/>
    <x v="70"/>
    <s v="Principal"/>
    <x v="6"/>
    <s v="BR000000038400001"/>
    <s v="KMG"/>
    <s v="OPR DED 12.20/December"/>
    <s v="OPR DED 12.20/Null/Principal"/>
    <n v="669.16"/>
    <m/>
    <n v="-669.16"/>
  </r>
  <r>
    <x v="3"/>
    <x v="70"/>
    <s v="Principal"/>
    <x v="7"/>
    <s v="BR000000038500002"/>
    <s v="LKM"/>
    <s v="HC.JAN21/Null"/>
    <s v="HC.JAN21/Null/Principal Pmt"/>
    <n v="662.36"/>
    <m/>
    <n v="-662.36"/>
  </r>
  <r>
    <x v="3"/>
    <x v="71"/>
    <s v="Interest"/>
    <x v="0"/>
    <s v="BR000000037900001"/>
    <s v="LKM"/>
    <s v="HC.JUL20/Null"/>
    <s v="HC.JUL20/Null/Interest"/>
    <n v="313.94"/>
    <m/>
    <n v="-313.94"/>
  </r>
  <r>
    <x v="3"/>
    <x v="71"/>
    <s v="Interest"/>
    <x v="2"/>
    <s v="BR000000038000002"/>
    <s v="KMG"/>
    <s v="HC LOAN 08.2020/August"/>
    <s v="HC LOAN 08.2020/Null/Loan Transfer"/>
    <n v="321.31"/>
    <m/>
    <n v="-321.31"/>
  </r>
  <r>
    <x v="3"/>
    <x v="71"/>
    <s v="Interest"/>
    <x v="3"/>
    <s v="BR000000038100001"/>
    <s v="LKM"/>
    <s v="HC.SEP20/Null"/>
    <s v="HC.SEP20/Null/Interest Payment"/>
    <n v="318.24"/>
    <m/>
    <n v="-318.24"/>
  </r>
  <r>
    <x v="3"/>
    <x v="71"/>
    <s v="Interest"/>
    <x v="4"/>
    <s v="BR000000038200002"/>
    <s v="KMG"/>
    <s v="OPR DED 10.2020/October"/>
    <s v="OPR DED 10.2020/Null/Interest"/>
    <n v="373.39"/>
    <m/>
    <n v="-373.39"/>
  </r>
  <r>
    <x v="3"/>
    <x v="71"/>
    <s v="Interest"/>
    <x v="4"/>
    <s v="GL0053000006"/>
    <s v="KMG"/>
    <s v="To adjust loan"/>
    <s v="Interest"/>
    <m/>
    <n v="68.39"/>
    <n v="68.39"/>
  </r>
  <r>
    <x v="3"/>
    <x v="71"/>
    <s v="Interest"/>
    <x v="5"/>
    <s v="BR000000038300001"/>
    <s v="KMG"/>
    <s v="OPR DED 11.2020/Loan"/>
    <s v="OPR DED 11.2020/Null/Interest"/>
    <n v="312.02"/>
    <m/>
    <n v="-312.02"/>
  </r>
  <r>
    <x v="3"/>
    <x v="71"/>
    <s v="Interest"/>
    <x v="6"/>
    <s v="BR000000038400001"/>
    <s v="KMG"/>
    <s v="OPR DED 12.20/December"/>
    <s v="OPR DED 12.20/Null/Interest"/>
    <n v="298.95"/>
    <m/>
    <n v="-298.95"/>
  </r>
  <r>
    <x v="3"/>
    <x v="71"/>
    <s v="Interest"/>
    <x v="7"/>
    <s v="BR000000038500002"/>
    <s v="LKM"/>
    <s v="HC.JAN21/Null"/>
    <s v="HC.JAN21/Null/Interest Pmt"/>
    <n v="305.75"/>
    <m/>
    <n v="-305.75"/>
  </r>
  <r>
    <x v="0"/>
    <x v="72"/>
    <s v="Revenue Receivable"/>
    <x v="3"/>
    <s v="GL0052800004"/>
    <s v="LKM"/>
    <s v="To Record Capital Outlay"/>
    <s v="Revenue Receivable"/>
    <n v="3125"/>
    <m/>
    <n v="-3125"/>
  </r>
  <r>
    <x v="0"/>
    <x v="72"/>
    <s v="Revenue Receivable"/>
    <x v="4"/>
    <s v="GL0053000004"/>
    <s v="KMG"/>
    <s v="To record CSCO"/>
    <s v="Revenue Receivable"/>
    <n v="3124"/>
    <m/>
    <n v="-3124"/>
  </r>
  <r>
    <x v="0"/>
    <x v="72"/>
    <s v="Revenue Receivable"/>
    <x v="4"/>
    <s v="BR000000038200003"/>
    <s v="KMG"/>
    <s v="OP1 DEP 10.2020/October"/>
    <s v="OP1 DEP 10.2020/Null/CSCO"/>
    <m/>
    <n v="3125"/>
    <n v="3125"/>
  </r>
  <r>
    <x v="0"/>
    <x v="72"/>
    <s v="Revenue Receivable"/>
    <x v="5"/>
    <s v="GL0053100002"/>
    <s v="KMG"/>
    <s v="To record CSCO"/>
    <s v="Revenue Receivable"/>
    <n v="3132"/>
    <m/>
    <n v="-3132"/>
  </r>
  <r>
    <x v="0"/>
    <x v="72"/>
    <s v="Revenue Receivable"/>
    <x v="5"/>
    <s v="BR000000038300002"/>
    <s v="KMG"/>
    <s v="OP1 DEP 11.2020/November"/>
    <s v="OP1 DEP 11.2020/Null/CSCO"/>
    <m/>
    <n v="3124"/>
    <n v="3124"/>
  </r>
  <r>
    <x v="0"/>
    <x v="72"/>
    <s v="Revenue Receivable"/>
    <x v="7"/>
    <s v="GL0053400004"/>
    <s v="LKM"/>
    <s v="To Record Capital Outlay"/>
    <s v="Revenue Receivable"/>
    <n v="2043"/>
    <m/>
    <n v="-2043"/>
  </r>
  <r>
    <x v="0"/>
    <x v="72"/>
    <s v="Revenue Receivable"/>
    <x v="7"/>
    <s v="BR000000038500001"/>
    <s v="LKM"/>
    <s v="AM.JAN21/Null"/>
    <s v="AM.JAN21/Null/Capital Outlay"/>
    <m/>
    <n v="3132"/>
    <n v="3132"/>
  </r>
  <r>
    <x v="0"/>
    <x v="73"/>
    <s v="Due From Other Funds"/>
    <x v="3"/>
    <s v="BR000000038100002"/>
    <s v="LKM"/>
    <s v="AM.SEP20/Null"/>
    <s v="AM.SEP20/Null/Capital Outlay"/>
    <n v="6326"/>
    <m/>
    <n v="-6326"/>
  </r>
  <r>
    <x v="0"/>
    <x v="73"/>
    <s v="Due From Other Funds"/>
    <x v="4"/>
    <s v="BR000000038200003"/>
    <s v="KMG"/>
    <s v="OP1 DEP 10.2020/October"/>
    <s v="OP1 DEP 10.2020/Null/CSCO"/>
    <n v="3125"/>
    <m/>
    <n v="-3125"/>
  </r>
  <r>
    <x v="0"/>
    <x v="73"/>
    <s v="Due From Other Funds"/>
    <x v="5"/>
    <s v="BR000000038300002"/>
    <s v="KMG"/>
    <s v="OP1 DEP 11.2020/November"/>
    <s v="OP1 DEP 11.2020/Null/CSCO"/>
    <n v="3124"/>
    <m/>
    <n v="-3124"/>
  </r>
  <r>
    <x v="0"/>
    <x v="73"/>
    <s v="Due From Other Funds"/>
    <x v="6"/>
    <s v="BR000000038400003"/>
    <s v="KMG"/>
    <s v="OP1 DEP 12/20/December"/>
    <s v="OP1 DEP 12/20/Null/CSCO"/>
    <n v="3132"/>
    <m/>
    <n v="-3132"/>
  </r>
  <r>
    <x v="0"/>
    <x v="73"/>
    <s v="Due From Other Funds"/>
    <x v="7"/>
    <s v="BR000000038500001"/>
    <s v="LKM"/>
    <s v="AM.JAN21/Null"/>
    <s v="AM.JAN21/Null/Capital Outlay"/>
    <n v="3132"/>
    <m/>
    <n v="-3132"/>
  </r>
  <r>
    <x v="2"/>
    <x v="74"/>
    <s v="Capital Outlay"/>
    <x v="3"/>
    <s v="BR000000038100002"/>
    <s v="LKM"/>
    <s v="AM.SEP20/Null"/>
    <s v="AM.SEP20/Null/Capital Outlay"/>
    <m/>
    <n v="6326"/>
    <n v="6326"/>
  </r>
  <r>
    <x v="2"/>
    <x v="74"/>
    <s v="Capital Outlay"/>
    <x v="3"/>
    <s v="GL0052800004"/>
    <s v="LKM"/>
    <s v="To Record Capital Outlay"/>
    <s v="Capital Outlay"/>
    <m/>
    <n v="3125"/>
    <n v="3125"/>
  </r>
  <r>
    <x v="2"/>
    <x v="74"/>
    <s v="Capital Outlay"/>
    <x v="4"/>
    <s v="GL0053000004"/>
    <s v="KMG"/>
    <s v="To record CSCO"/>
    <s v="Capital Outlay"/>
    <m/>
    <n v="3124"/>
    <n v="3124"/>
  </r>
  <r>
    <x v="2"/>
    <x v="74"/>
    <s v="Capital Outlay"/>
    <x v="5"/>
    <s v="GL0053100002"/>
    <s v="KMG"/>
    <s v="To record CSCO"/>
    <s v="Capital Outlay"/>
    <m/>
    <n v="3132"/>
    <n v="3132"/>
  </r>
  <r>
    <x v="2"/>
    <x v="74"/>
    <s v="Capital Outlay"/>
    <x v="6"/>
    <s v="BR000000038400003"/>
    <s v="KMG"/>
    <s v="OP1 DEP 12/20/December"/>
    <s v="OP1 DEP 12/20/Null/CSCO"/>
    <m/>
    <n v="3132"/>
    <n v="3132"/>
  </r>
  <r>
    <x v="2"/>
    <x v="74"/>
    <s v="Capital Outlay"/>
    <x v="7"/>
    <s v="GL0053400004"/>
    <s v="LKM"/>
    <s v="To Record Capital Outlay"/>
    <s v="Capital Outlay"/>
    <m/>
    <n v="2043"/>
    <n v="2043"/>
  </r>
  <r>
    <x v="0"/>
    <x v="75"/>
    <s v="Due From Other Funds"/>
    <x v="6"/>
    <s v="BR000000038400003"/>
    <s v="KMG"/>
    <s v="OP1 DEP 12/20/December"/>
    <s v="OP1 DEP 12/20/Null/GEER"/>
    <n v="162.69999999999999"/>
    <m/>
    <n v="-162.69999999999999"/>
  </r>
  <r>
    <x v="0"/>
    <x v="75"/>
    <s v="Due From Other Funds"/>
    <x v="6"/>
    <s v="GL0053200003"/>
    <s v="KMG"/>
    <s v="To record GEER"/>
    <s v="Due From Other Funds"/>
    <m/>
    <n v="162.69999999999999"/>
    <n v="162.69999999999999"/>
  </r>
  <r>
    <x v="1"/>
    <x v="76"/>
    <s v="Due To Other Funds"/>
    <x v="5"/>
    <s v="GL0053100003"/>
    <s v="KMG"/>
    <s v="To record PPP"/>
    <s v="Due To Other Funds"/>
    <m/>
    <n v="13951.1"/>
    <n v="13951.1"/>
  </r>
  <r>
    <x v="2"/>
    <x v="77"/>
    <s v="GEER"/>
    <x v="6"/>
    <s v="BR000000038400003"/>
    <s v="KMG"/>
    <s v="OP1 DEP 12/20/December"/>
    <s v="OP1 DEP 12/20/Null/GEER"/>
    <m/>
    <n v="162.69999999999999"/>
    <n v="162.69999999999999"/>
  </r>
  <r>
    <x v="3"/>
    <x v="78"/>
    <s v="ESE Teacher"/>
    <x v="5"/>
    <s v="GL0053100003"/>
    <s v="KMG"/>
    <s v="To record PPP"/>
    <s v="ESE Teacher"/>
    <n v="13951.1"/>
    <m/>
    <n v="-13951.1"/>
  </r>
  <r>
    <x v="3"/>
    <x v="79"/>
    <s v="Custodial Supplies"/>
    <x v="6"/>
    <s v="GL0053200003"/>
    <s v="KMG"/>
    <s v="To record GEER"/>
    <s v="Custodial Supplies"/>
    <n v="162.69999999999999"/>
    <m/>
    <n v="-162.69999999999999"/>
  </r>
  <r>
    <x v="0"/>
    <x v="80"/>
    <s v="Restart Grant Revenue Receivable"/>
    <x v="0"/>
    <s v="GL0052300002"/>
    <s v="LKM"/>
    <s v="To Record Restart Receivable"/>
    <s v="Restart Grant"/>
    <n v="10112.299999999999"/>
    <m/>
    <n v="-10112.299999999999"/>
  </r>
  <r>
    <x v="0"/>
    <x v="80"/>
    <s v="Restart Grant Revenue Receivable"/>
    <x v="2"/>
    <s v="GL0052700001"/>
    <s v="KMG"/>
    <s v="To adjust Restart"/>
    <s v="Restart Grant"/>
    <n v="24713.74"/>
    <m/>
    <n v="-24713.74"/>
  </r>
  <r>
    <x v="0"/>
    <x v="80"/>
    <s v="Restart Grant Revenue Receivable"/>
    <x v="2"/>
    <s v="BR000000038000001"/>
    <s v="KMG"/>
    <s v="AMERIS DEP 08.31.202/August"/>
    <s v="AMERIS DEP 08.31.202/Null/Restart"/>
    <m/>
    <n v="14019.74"/>
    <n v="14019.74"/>
  </r>
  <r>
    <x v="0"/>
    <x v="80"/>
    <s v="Restart Grant Revenue Receivable"/>
    <x v="3"/>
    <s v="GL0052900004"/>
    <s v="LKM"/>
    <s v="To Record Restart Receivable"/>
    <s v="Restart Grant"/>
    <n v="8095.67"/>
    <m/>
    <n v="-8095.67"/>
  </r>
  <r>
    <x v="0"/>
    <x v="80"/>
    <s v="Restart Grant Revenue Receivable"/>
    <x v="5"/>
    <s v="GL0053100007"/>
    <s v="KMG"/>
    <s v="To record Restart revenue"/>
    <s v="Restart Grant Revenue Receivable"/>
    <n v="18419.5"/>
    <m/>
    <n v="-18419.5"/>
  </r>
  <r>
    <x v="0"/>
    <x v="80"/>
    <s v="Restart Grant Revenue Receivable"/>
    <x v="6"/>
    <s v="GL0053200002"/>
    <s v="KMG"/>
    <s v="To record Restart Revenue"/>
    <s v="Restart Grant Revenue Receivable"/>
    <n v="3973.35"/>
    <m/>
    <n v="-3973.35"/>
  </r>
  <r>
    <x v="0"/>
    <x v="80"/>
    <s v="Restart Grant Revenue Receivable"/>
    <x v="7"/>
    <s v="GL0053400003"/>
    <s v="LKM"/>
    <s v="To Record Restart Receivable"/>
    <s v="Restart Grant Revenue Receivable"/>
    <n v="5911.23"/>
    <m/>
    <n v="-5911.23"/>
  </r>
  <r>
    <x v="0"/>
    <x v="81"/>
    <s v="Due From Other Funds"/>
    <x v="12"/>
    <s v="AP000000322300001"/>
    <s v="LMF"/>
    <s v="HOLLISW/14899"/>
    <s v="HOLLISW/14899"/>
    <m/>
    <n v="3850"/>
    <n v="3850"/>
  </r>
  <r>
    <x v="0"/>
    <x v="81"/>
    <s v="Due From Other Funds"/>
    <x v="13"/>
    <s v="AP000000322900002"/>
    <s v="BNB"/>
    <s v="PAYROLL/869579/EFT7.15.20PR/PAYROLL"/>
    <s v="PAYROLL/869579/EFT7.15.20PR/PAYROLL"/>
    <m/>
    <n v="631.15"/>
    <n v="631.15"/>
  </r>
  <r>
    <x v="0"/>
    <x v="81"/>
    <s v="Due From Other Funds"/>
    <x v="14"/>
    <s v="AP000000322700001"/>
    <s v="LMF"/>
    <s v="COATNEYS/14902"/>
    <s v="COATNEYS/14902"/>
    <m/>
    <n v="5000"/>
    <n v="5000"/>
  </r>
  <r>
    <x v="0"/>
    <x v="81"/>
    <s v="Due From Other Funds"/>
    <x v="0"/>
    <s v="GL0052600001"/>
    <s v="LKM"/>
    <s v="To adjust due to/from"/>
    <s v="Due From Other Funds"/>
    <n v="20224.599999999999"/>
    <m/>
    <n v="-20224.599999999999"/>
  </r>
  <r>
    <x v="0"/>
    <x v="81"/>
    <s v="Due From Other Funds"/>
    <x v="0"/>
    <s v="AP000000322900003"/>
    <s v="BNB"/>
    <s v="PAYROLL/846024/EFT7.31.20/7.31.20"/>
    <s v="PAYROLL/846024/EFT7.31.20/7.31.20"/>
    <m/>
    <n v="631.15"/>
    <n v="631.15"/>
  </r>
  <r>
    <x v="0"/>
    <x v="81"/>
    <s v="Due From Other Funds"/>
    <x v="0"/>
    <s v="GL0052500002"/>
    <s v="LKM"/>
    <s v="To Adjust Due to/from"/>
    <s v="Due From Other Funds"/>
    <m/>
    <n v="10112.299999999999"/>
    <n v="10112.299999999999"/>
  </r>
  <r>
    <x v="0"/>
    <x v="81"/>
    <s v="Due From Other Funds"/>
    <x v="18"/>
    <s v="AP000000324200001"/>
    <s v="LMF"/>
    <s v="PAYROLL/851244/EFT8.14.20/PR 8.14.20"/>
    <s v="PAYROLL/851244/EFT8.14.20/PR 8.14.20"/>
    <m/>
    <n v="631.15"/>
    <n v="631.15"/>
  </r>
  <r>
    <x v="0"/>
    <x v="81"/>
    <s v="Due From Other Funds"/>
    <x v="2"/>
    <s v="BR000000038000001"/>
    <s v="KMG"/>
    <s v="AMERIS DEP 08.31.202/August"/>
    <s v="AMERIS DEP 08.31.202/Null/Restart"/>
    <n v="14019.74"/>
    <m/>
    <n v="-14019.74"/>
  </r>
  <r>
    <x v="0"/>
    <x v="81"/>
    <s v="Due From Other Funds"/>
    <x v="2"/>
    <s v="AP000000325000001"/>
    <s v="LMF"/>
    <s v="PAYROLL/857685/PR8.31.20/PR 8.31.20"/>
    <s v="PAYROLL/857685/PR8.31.20/PR 8.31.20"/>
    <m/>
    <n v="631.15"/>
    <n v="631.15"/>
  </r>
  <r>
    <x v="0"/>
    <x v="81"/>
    <s v="Due From Other Funds"/>
    <x v="2"/>
    <s v="GL0052700001"/>
    <s v="KMG"/>
    <s v="To adjust Restart"/>
    <s v="Due From Other Funds"/>
    <m/>
    <n v="12757.44"/>
    <n v="12757.44"/>
  </r>
  <r>
    <x v="0"/>
    <x v="81"/>
    <s v="Due From Other Funds"/>
    <x v="24"/>
    <s v="AP000000324800001"/>
    <s v="LMF"/>
    <s v="WILLIAMSCOTSMAN/8073816/EFT9.3.20/RESTART GRANT"/>
    <s v="WILLIAMSCOTSMAN/8073816/EFT9.3.20/RESTART GRANT"/>
    <m/>
    <n v="23451.439999999999"/>
    <n v="23451.439999999999"/>
  </r>
  <r>
    <x v="0"/>
    <x v="81"/>
    <s v="Due From Other Funds"/>
    <x v="29"/>
    <s v="AP000000327300003"/>
    <s v="LMF"/>
    <s v="PAYROLL/864369/PR9.15.20/PR 9.15.20"/>
    <s v="PAYROLL/864369/PR9.15.20/PR 9.15.20"/>
    <m/>
    <n v="631.15"/>
    <n v="631.15"/>
  </r>
  <r>
    <x v="0"/>
    <x v="81"/>
    <s v="Due From Other Funds"/>
    <x v="3"/>
    <s v="GL0052900003"/>
    <s v="LKM"/>
    <s v="To Adjust due to/from"/>
    <s v="Due From Other Funds"/>
    <n v="24713.74"/>
    <m/>
    <n v="-24713.74"/>
  </r>
  <r>
    <x v="0"/>
    <x v="81"/>
    <s v="Due From Other Funds"/>
    <x v="3"/>
    <s v="AP000000327300004"/>
    <s v="LMF"/>
    <s v="PAYROLL/870327/PR9.30.20/PR 9.30.20"/>
    <s v="PAYROLL/870327/PR9.30.20/PR 9.30.20"/>
    <m/>
    <n v="631.15"/>
    <n v="631.15"/>
  </r>
  <r>
    <x v="0"/>
    <x v="81"/>
    <s v="Due From Other Funds"/>
    <x v="33"/>
    <s v="AP000000327200003"/>
    <s v="LMF"/>
    <s v="SCHOOLFIN/14949"/>
    <s v="SCHOOLFIN/14949"/>
    <m/>
    <n v="1658.49"/>
    <n v="1658.49"/>
  </r>
  <r>
    <x v="0"/>
    <x v="81"/>
    <s v="Due From Other Funds"/>
    <x v="36"/>
    <s v="AP000000328100002"/>
    <s v="LMF"/>
    <s v="TRUSTMARK/14961"/>
    <s v="TRUSTMARK/14961"/>
    <m/>
    <n v="890"/>
    <n v="890"/>
  </r>
  <r>
    <x v="0"/>
    <x v="81"/>
    <s v="Due From Other Funds"/>
    <x v="38"/>
    <s v="AP000000330100001"/>
    <s v="LMF"/>
    <s v="AMERICANEXPRESS/9.14.20/EFT10.8.20"/>
    <s v="AMERICANEXPRESS/9.14.20/EFT10.8.20"/>
    <m/>
    <n v="4817.8900000000003"/>
    <n v="4817.8900000000003"/>
  </r>
  <r>
    <x v="0"/>
    <x v="81"/>
    <s v="Due From Other Funds"/>
    <x v="40"/>
    <s v="AP000000330600001"/>
    <s v="LMF"/>
    <s v="PAYROLL/876446/PR10.15.20/PR 10.15.20"/>
    <s v="PAYROLL/876446/PR10.15.20/PR 10.15.20"/>
    <m/>
    <n v="631.15"/>
    <n v="631.15"/>
  </r>
  <r>
    <x v="0"/>
    <x v="81"/>
    <s v="Due From Other Funds"/>
    <x v="42"/>
    <s v="AP000000329400001"/>
    <s v="LMF"/>
    <s v="GFWCWOMANS/14967"/>
    <s v="GFWCWOMANS/14967"/>
    <m/>
    <n v="2700"/>
    <n v="2700"/>
  </r>
  <r>
    <x v="0"/>
    <x v="81"/>
    <s v="Due From Other Funds"/>
    <x v="44"/>
    <s v="AP000000329900002"/>
    <s v="LMF"/>
    <s v="WILLIAMSCOTSMAN/14972"/>
    <s v="WILLIAMSCOTSMAN/14972"/>
    <m/>
    <n v="1511.05"/>
    <n v="1511.05"/>
  </r>
  <r>
    <x v="0"/>
    <x v="81"/>
    <s v="Due From Other Funds"/>
    <x v="46"/>
    <s v="AP000000330700001"/>
    <s v="LMF"/>
    <s v="PAYROLL/882658/PR10.30.20/PR 10.30.20"/>
    <s v="PAYROLL/882658/PR10.30.20/PR 10.30.20"/>
    <m/>
    <n v="631.15"/>
    <n v="631.15"/>
  </r>
  <r>
    <x v="0"/>
    <x v="81"/>
    <s v="Due From Other Funds"/>
    <x v="4"/>
    <s v="GL0053000001"/>
    <s v="KMG"/>
    <s v="To adjust due to /from"/>
    <s v="Due From Other Funds"/>
    <n v="12839.73"/>
    <m/>
    <n v="-12839.73"/>
  </r>
  <r>
    <x v="0"/>
    <x v="81"/>
    <s v="Due From Other Funds"/>
    <x v="50"/>
    <s v="AP000000332300001"/>
    <s v="LMF"/>
    <s v="AMERICANEXPRESS/10.15.20/EFT11.6.20B/11/6/2020"/>
    <s v="AMERICANEXPRESS/10.15.20/EFT11.6.20B/11/6/2020"/>
    <m/>
    <n v="1775.96"/>
    <n v="1775.96"/>
  </r>
  <r>
    <x v="0"/>
    <x v="81"/>
    <s v="Due From Other Funds"/>
    <x v="52"/>
    <s v="AP000000333200001"/>
    <s v="LMF"/>
    <s v="PAYROLL/889523/PR11.13.20/PR 11.13.20"/>
    <s v="PAYROLL/889523/PR11.13.20/PR 11.13.20"/>
    <m/>
    <n v="631.15"/>
    <n v="631.15"/>
  </r>
  <r>
    <x v="0"/>
    <x v="81"/>
    <s v="Due From Other Funds"/>
    <x v="57"/>
    <s v="AP000000332100001"/>
    <s v="LMF"/>
    <s v="GFWCWOMANS/14995"/>
    <s v="GFWCWOMANS/14995"/>
    <m/>
    <n v="4200"/>
    <n v="4200"/>
  </r>
  <r>
    <x v="0"/>
    <x v="81"/>
    <s v="Due From Other Funds"/>
    <x v="5"/>
    <s v="GL0053100005"/>
    <s v="KMG"/>
    <s v="To adjust due to / from"/>
    <s v="Due From Other Funds"/>
    <n v="7238.26"/>
    <m/>
    <n v="-7238.26"/>
  </r>
  <r>
    <x v="0"/>
    <x v="81"/>
    <s v="Due From Other Funds"/>
    <x v="5"/>
    <s v="AP000000333400001"/>
    <s v="LMF"/>
    <s v="PAYROLL/894786/PR11.30.20/PR 11.30.20"/>
    <s v="PAYROLL/894786/PR11.30.20/PR 11.30.20"/>
    <m/>
    <n v="631.15"/>
    <n v="631.15"/>
  </r>
  <r>
    <x v="0"/>
    <x v="81"/>
    <s v="Due From Other Funds"/>
    <x v="58"/>
    <s v="AP000000332500001"/>
    <s v="LMF"/>
    <s v="WILLIAMSCOTSMAN/8309889/EFT12.1.20/RESTART 11.27-1"/>
    <s v="WILLIAMSCOTSMAN/8309889/EFT12.1.20/RESTART 11.27-1"/>
    <m/>
    <n v="1511.05"/>
    <n v="1511.05"/>
  </r>
  <r>
    <x v="0"/>
    <x v="81"/>
    <s v="Due From Other Funds"/>
    <x v="64"/>
    <s v="AP000000334200001"/>
    <s v="LMF"/>
    <s v="PAYROLL/903359/PR12.15.20/PR 12.15.20"/>
    <s v="PAYROLL/903359/PR12.15.20/PR 12.15.20"/>
    <m/>
    <n v="631.15"/>
    <n v="631.15"/>
  </r>
  <r>
    <x v="0"/>
    <x v="81"/>
    <s v="Due From Other Funds"/>
    <x v="65"/>
    <s v="AP000000333800002"/>
    <s v="LMF"/>
    <s v="GFWCWOMANS/15019"/>
    <s v="GFWCWOMANS/15019"/>
    <m/>
    <n v="1200"/>
    <n v="1200"/>
  </r>
  <r>
    <x v="0"/>
    <x v="81"/>
    <s v="Due From Other Funds"/>
    <x v="6"/>
    <s v="GL0053300002"/>
    <s v="KMG"/>
    <s v="To adjust due to / from"/>
    <s v="Due From Other Funds"/>
    <n v="3973.35"/>
    <m/>
    <n v="-3973.35"/>
  </r>
  <r>
    <x v="0"/>
    <x v="81"/>
    <s v="Due From Other Funds"/>
    <x v="6"/>
    <s v="AP000000334300001"/>
    <s v="LMF"/>
    <s v="PAYROLL/905271/PR12.31.20/PR 12.31.20"/>
    <s v="PAYROLL/905271/PR12.31.20/PR 12.31.20"/>
    <m/>
    <n v="631.15"/>
    <n v="631.15"/>
  </r>
  <r>
    <x v="0"/>
    <x v="81"/>
    <s v="Due From Other Funds"/>
    <x v="70"/>
    <s v="AP000000334500001"/>
    <s v="LMF"/>
    <s v="WILLIAMSCOTSMAN/8389596/EFT1.6.21/12.27-1.26"/>
    <s v="WILLIAMSCOTSMAN/8389596/EFT1.6.21/12.27-1.26"/>
    <m/>
    <n v="1521.05"/>
    <n v="1521.05"/>
  </r>
  <r>
    <x v="0"/>
    <x v="81"/>
    <s v="Due From Other Funds"/>
    <x v="74"/>
    <s v="AP000000336600002"/>
    <s v="LMF"/>
    <s v="PAYROLL/917640/EFT1.15.21/PR 1.15.21"/>
    <s v="PAYROLL/917640/EFT1.15.21/PR 1.15.21"/>
    <m/>
    <n v="631.15"/>
    <n v="631.15"/>
  </r>
  <r>
    <x v="0"/>
    <x v="81"/>
    <s v="Due From Other Funds"/>
    <x v="77"/>
    <s v="AP000000336100001"/>
    <s v="LMF"/>
    <s v="WILLIAMSCOTSMAN/8468930/EFT1.29.21/CPX-72071 1.27-"/>
    <s v="WILLIAMSCOTSMAN/8468930/EFT1.29.21/CPX-72071 1.27-"/>
    <m/>
    <n v="1511.05"/>
    <n v="1511.05"/>
  </r>
  <r>
    <x v="0"/>
    <x v="81"/>
    <s v="Due From Other Funds"/>
    <x v="77"/>
    <s v="AP000000336600003"/>
    <s v="LMF"/>
    <s v="PAYROLL/925705/PR1.29.21/PR 1.29.21"/>
    <s v="PAYROLL/925705/PR1.29.21/PR 1.29.21"/>
    <m/>
    <n v="631.15"/>
    <n v="631.15"/>
  </r>
  <r>
    <x v="0"/>
    <x v="81"/>
    <s v="Due From Other Funds"/>
    <x v="7"/>
    <s v="GL0053500004"/>
    <s v="LKM"/>
    <s v="To Adjust Due to/from"/>
    <s v="Due From Other Funds"/>
    <n v="4294.3999999999996"/>
    <m/>
    <n v="-4294.3999999999996"/>
  </r>
  <r>
    <x v="1"/>
    <x v="82"/>
    <s v="Accrued Payables"/>
    <x v="12"/>
    <s v="AP000000322300001"/>
    <s v="LMF"/>
    <s v="HOLLISW/14899"/>
    <s v="HOLLISW/14899"/>
    <n v="3850"/>
    <m/>
    <n v="-3850"/>
  </r>
  <r>
    <x v="1"/>
    <x v="82"/>
    <s v="Accrued Payables"/>
    <x v="12"/>
    <s v="AP000000322400001"/>
    <s v="LMF"/>
    <s v="MINI VAN"/>
    <s v="HOLLISW/1"/>
    <m/>
    <n v="3850"/>
    <n v="3850"/>
  </r>
  <r>
    <x v="1"/>
    <x v="82"/>
    <s v="Accrued Payables"/>
    <x v="14"/>
    <s v="AP000000322700001"/>
    <s v="LMF"/>
    <s v="COATNEYS/14902"/>
    <s v="COATNEYS/14902"/>
    <n v="5000"/>
    <m/>
    <n v="-5000"/>
  </r>
  <r>
    <x v="1"/>
    <x v="82"/>
    <s v="Accrued Payables"/>
    <x v="14"/>
    <s v="AP000000322500001"/>
    <s v="LMF"/>
    <s v="MINI VAN"/>
    <s v="COATNEYS/2"/>
    <m/>
    <n v="5000"/>
    <n v="5000"/>
  </r>
  <r>
    <x v="1"/>
    <x v="82"/>
    <s v="Accrued Payables"/>
    <x v="2"/>
    <s v="AP000000324800001"/>
    <s v="LMF"/>
    <s v="RESTART GRANT"/>
    <s v="WILLIAMSCOTSMAN/8073816"/>
    <m/>
    <n v="23451.439999999999"/>
    <n v="23451.439999999999"/>
  </r>
  <r>
    <x v="1"/>
    <x v="82"/>
    <s v="Accrued Payables"/>
    <x v="24"/>
    <s v="AP000000324800001"/>
    <s v="LMF"/>
    <s v="WILLIAMSCOTSMAN/8073816/EFT9.3.20/RESTART GRANT"/>
    <s v="WILLIAMSCOTSMAN/8073816/EFT9.3.20/RESTART GRANT"/>
    <n v="23451.439999999999"/>
    <m/>
    <n v="-23451.439999999999"/>
  </r>
  <r>
    <x v="1"/>
    <x v="82"/>
    <s v="Accrued Payables"/>
    <x v="100"/>
    <s v="AP000000327100003"/>
    <s v="LMF"/>
    <s v="RESTART GRNT MANAGEM"/>
    <s v="SCHOOLFIN/2020-2021RS 1"/>
    <m/>
    <n v="1658.49"/>
    <n v="1658.49"/>
  </r>
  <r>
    <x v="1"/>
    <x v="82"/>
    <s v="Accrued Payables"/>
    <x v="33"/>
    <s v="AP000000327200003"/>
    <s v="LMF"/>
    <s v="SCHOOLFIN/14949"/>
    <s v="SCHOOLFIN/14949"/>
    <n v="1658.49"/>
    <m/>
    <n v="-1658.49"/>
  </r>
  <r>
    <x v="1"/>
    <x v="82"/>
    <s v="Accrued Payables"/>
    <x v="35"/>
    <s v="AP000000328000002"/>
    <s v="LMF"/>
    <s v="PORTABLE POWER"/>
    <s v="TRUSTMARK/20304ES"/>
    <m/>
    <n v="890"/>
    <n v="890"/>
  </r>
  <r>
    <x v="1"/>
    <x v="82"/>
    <s v="Accrued Payables"/>
    <x v="36"/>
    <s v="AP000000328100002"/>
    <s v="LMF"/>
    <s v="TRUSTMARK/14961"/>
    <s v="TRUSTMARK/14961"/>
    <n v="890"/>
    <m/>
    <n v="-890"/>
  </r>
  <r>
    <x v="1"/>
    <x v="82"/>
    <s v="Accrued Payables"/>
    <x v="101"/>
    <s v="AP000000329300001"/>
    <s v="LMF"/>
    <s v="SEP RENTAL RESTART"/>
    <s v="GFWCWOMANS/6"/>
    <m/>
    <n v="2700"/>
    <n v="2700"/>
  </r>
  <r>
    <x v="1"/>
    <x v="82"/>
    <s v="Accrued Payables"/>
    <x v="42"/>
    <s v="AP000000329400001"/>
    <s v="LMF"/>
    <s v="GFWCWOMANS/14967"/>
    <s v="GFWCWOMANS/14967"/>
    <n v="2700"/>
    <m/>
    <n v="-2700"/>
  </r>
  <r>
    <x v="1"/>
    <x v="82"/>
    <s v="Accrued Payables"/>
    <x v="44"/>
    <s v="AP000000329900002"/>
    <s v="LMF"/>
    <s v="WILLIAMSCOTSMAN/14972"/>
    <s v="WILLIAMSCOTSMAN/14972"/>
    <n v="1511.05"/>
    <m/>
    <n v="-1511.05"/>
  </r>
  <r>
    <x v="1"/>
    <x v="82"/>
    <s v="Accrued Payables"/>
    <x v="44"/>
    <s v="AP000000329700002"/>
    <s v="LMF"/>
    <s v="RESTART 10.27-11.26"/>
    <s v="WILLIAMSCOTSMAN/8227724"/>
    <m/>
    <n v="1511.05"/>
    <n v="1511.05"/>
  </r>
  <r>
    <x v="1"/>
    <x v="82"/>
    <s v="Accrued Payables"/>
    <x v="57"/>
    <s v="AP000000332100001"/>
    <s v="LMF"/>
    <s v="GFWCWOMANS/14995"/>
    <s v="GFWCWOMANS/14995"/>
    <n v="4200"/>
    <m/>
    <n v="-4200"/>
  </r>
  <r>
    <x v="1"/>
    <x v="82"/>
    <s v="Accrued Payables"/>
    <x v="57"/>
    <s v="AP000000331900002"/>
    <s v="LMF"/>
    <s v="CLUB RENTAL"/>
    <s v="GFWCWOMANS/AUG2020"/>
    <m/>
    <n v="2400"/>
    <n v="2400"/>
  </r>
  <r>
    <x v="1"/>
    <x v="82"/>
    <s v="Accrued Payables"/>
    <x v="57"/>
    <s v="AP000000331900003"/>
    <s v="LMF"/>
    <s v="CLUB RENTAL"/>
    <s v="GFWCWOMANS/8"/>
    <m/>
    <n v="1800"/>
    <n v="1800"/>
  </r>
  <r>
    <x v="1"/>
    <x v="82"/>
    <s v="Accrued Payables"/>
    <x v="63"/>
    <s v="AP000000333700002"/>
    <s v="LMF"/>
    <s v="NOV 4 RENTAL"/>
    <s v="GFWCWOMANS/10"/>
    <m/>
    <n v="1200"/>
    <n v="1200"/>
  </r>
  <r>
    <x v="1"/>
    <x v="82"/>
    <s v="Accrued Payables"/>
    <x v="65"/>
    <s v="AP000000333800002"/>
    <s v="LMF"/>
    <s v="GFWCWOMANS/15019"/>
    <s v="GFWCWOMANS/15019"/>
    <n v="1200"/>
    <m/>
    <n v="-1200"/>
  </r>
  <r>
    <x v="1"/>
    <x v="83"/>
    <s v="Due To Other Funds"/>
    <x v="0"/>
    <s v="GL0052500002"/>
    <s v="LKM"/>
    <s v="To Adjust Due to/from"/>
    <s v="Due To Other Funds"/>
    <n v="10112.299999999999"/>
    <m/>
    <n v="-10112.299999999999"/>
  </r>
  <r>
    <x v="1"/>
    <x v="83"/>
    <s v="Due To Other Funds"/>
    <x v="0"/>
    <s v="GL0052600001"/>
    <s v="LKM"/>
    <s v="To adjust due to/from"/>
    <s v="Due To Other Funds"/>
    <m/>
    <n v="20224.599999999999"/>
    <n v="20224.599999999999"/>
  </r>
  <r>
    <x v="1"/>
    <x v="83"/>
    <s v="Due To Other Funds"/>
    <x v="2"/>
    <s v="GL0052700001"/>
    <s v="KMG"/>
    <s v="To adjust Restart"/>
    <s v="Due To Other Funds"/>
    <n v="12757.44"/>
    <m/>
    <n v="-12757.44"/>
  </r>
  <r>
    <x v="1"/>
    <x v="83"/>
    <s v="Due To Other Funds"/>
    <x v="3"/>
    <s v="GL0052800002"/>
    <s v="LKM"/>
    <s v="To Reclass Restart Expense"/>
    <s v="Due To Other Funds"/>
    <m/>
    <n v="5174.88"/>
    <n v="5174.88"/>
  </r>
  <r>
    <x v="1"/>
    <x v="83"/>
    <s v="Due To Other Funds"/>
    <x v="3"/>
    <s v="GL0052900003"/>
    <s v="LKM"/>
    <s v="To Adjust due to/from"/>
    <s v="Due To Other Funds"/>
    <m/>
    <n v="24713.74"/>
    <n v="24713.74"/>
  </r>
  <r>
    <x v="1"/>
    <x v="83"/>
    <s v="Due To Other Funds"/>
    <x v="4"/>
    <s v="GL0053000001"/>
    <s v="KMG"/>
    <s v="To adjust due to /from"/>
    <s v="Due To Other Funds"/>
    <m/>
    <n v="12839.73"/>
    <n v="12839.73"/>
  </r>
  <r>
    <x v="1"/>
    <x v="83"/>
    <s v="Due To Other Funds"/>
    <x v="5"/>
    <s v="GL0053100005"/>
    <s v="KMG"/>
    <s v="To adjust due to / from"/>
    <s v="Due To Other Funds"/>
    <m/>
    <n v="7238.26"/>
    <n v="7238.26"/>
  </r>
  <r>
    <x v="1"/>
    <x v="83"/>
    <s v="Due To Other Funds"/>
    <x v="6"/>
    <s v="GL0053300002"/>
    <s v="KMG"/>
    <s v="To adjust due to / from"/>
    <s v="Due To Other Funds"/>
    <m/>
    <n v="3973.35"/>
    <n v="3973.35"/>
  </r>
  <r>
    <x v="1"/>
    <x v="83"/>
    <s v="Due To Other Funds"/>
    <x v="7"/>
    <s v="GL0053400002"/>
    <s v="LKM"/>
    <s v="To Reclass AP Posting"/>
    <s v="Due To Other Funds"/>
    <m/>
    <n v="1616.83"/>
    <n v="1616.83"/>
  </r>
  <r>
    <x v="1"/>
    <x v="83"/>
    <s v="Due To Other Funds"/>
    <x v="7"/>
    <s v="GL0053500004"/>
    <s v="LKM"/>
    <s v="To Adjust Due to/from"/>
    <s v="Due To Other Funds"/>
    <m/>
    <n v="4294.3999999999996"/>
    <n v="4294.3999999999996"/>
  </r>
  <r>
    <x v="2"/>
    <x v="84"/>
    <s v="Restart Grant"/>
    <x v="0"/>
    <s v="GL0052300002"/>
    <s v="LKM"/>
    <s v="To Record Restart Receivable"/>
    <s v="Restart Grant"/>
    <m/>
    <n v="10112.299999999999"/>
    <n v="10112.299999999999"/>
  </r>
  <r>
    <x v="2"/>
    <x v="84"/>
    <s v="Restart Grant"/>
    <x v="2"/>
    <s v="GL0052700001"/>
    <s v="KMG"/>
    <s v="To adjust Restart"/>
    <s v="Restart Grant"/>
    <m/>
    <n v="24713.74"/>
    <n v="24713.74"/>
  </r>
  <r>
    <x v="2"/>
    <x v="84"/>
    <s v="Restart Grant"/>
    <x v="3"/>
    <s v="GL0052900004"/>
    <s v="LKM"/>
    <s v="To Record Restart Receivable"/>
    <s v="Restart Grant"/>
    <m/>
    <n v="8095.67"/>
    <n v="8095.67"/>
  </r>
  <r>
    <x v="2"/>
    <x v="84"/>
    <s v="Restart Grant"/>
    <x v="5"/>
    <s v="GL0053100007"/>
    <s v="KMG"/>
    <s v="To record Restart revenue"/>
    <s v="Restart Grant"/>
    <m/>
    <n v="18419.5"/>
    <n v="18419.5"/>
  </r>
  <r>
    <x v="2"/>
    <x v="84"/>
    <s v="Restart Grant"/>
    <x v="6"/>
    <s v="GL0053200002"/>
    <s v="KMG"/>
    <s v="To record Restart Revenue"/>
    <s v="Restart Grant"/>
    <m/>
    <n v="3973.35"/>
    <n v="3973.35"/>
  </r>
  <r>
    <x v="2"/>
    <x v="84"/>
    <s v="Restart Grant"/>
    <x v="7"/>
    <s v="GL0053400003"/>
    <s v="LKM"/>
    <s v="To Record Restart Receivable"/>
    <s v="Restart Grant"/>
    <m/>
    <n v="5911.23"/>
    <n v="5911.23"/>
  </r>
  <r>
    <x v="3"/>
    <x v="85"/>
    <s v="Restart Grant Group Insurance"/>
    <x v="13"/>
    <s v="AP000000322900002"/>
    <s v="BNB"/>
    <s v="PAYROLL/869579"/>
    <s v="PAYROLL/869579"/>
    <n v="379.1"/>
    <m/>
    <n v="-379.1"/>
  </r>
  <r>
    <x v="3"/>
    <x v="85"/>
    <s v="Restart Grant Group Insurance"/>
    <x v="0"/>
    <s v="AP000000322900003"/>
    <s v="BNB"/>
    <s v="PAYROLL/846024"/>
    <s v="PAYROLL/846024"/>
    <n v="379.1"/>
    <m/>
    <n v="-379.1"/>
  </r>
  <r>
    <x v="3"/>
    <x v="85"/>
    <s v="Restart Grant Group Insurance"/>
    <x v="18"/>
    <s v="AP000000324200001"/>
    <s v="LMF"/>
    <s v="PAYROLL/851244"/>
    <s v="PAYROLL/851244"/>
    <n v="379.1"/>
    <m/>
    <n v="-379.1"/>
  </r>
  <r>
    <x v="3"/>
    <x v="85"/>
    <s v="Restart Grant Group Insurance"/>
    <x v="2"/>
    <s v="AP000000325000001"/>
    <s v="LMF"/>
    <s v="PAYROLL/857685"/>
    <s v="PAYROLL/857685"/>
    <n v="379.1"/>
    <m/>
    <n v="-379.1"/>
  </r>
  <r>
    <x v="3"/>
    <x v="85"/>
    <s v="Restart Grant Group Insurance"/>
    <x v="29"/>
    <s v="AP000000327300003"/>
    <s v="LMF"/>
    <s v="PAYROLL/864369"/>
    <s v="PAYROLL/864369"/>
    <n v="379.1"/>
    <m/>
    <n v="-379.1"/>
  </r>
  <r>
    <x v="3"/>
    <x v="85"/>
    <s v="Restart Grant Group Insurance"/>
    <x v="3"/>
    <s v="AP000000327300004"/>
    <s v="LMF"/>
    <s v="PAYROLL/870327"/>
    <s v="PAYROLL/870327"/>
    <n v="379.1"/>
    <m/>
    <n v="-379.1"/>
  </r>
  <r>
    <x v="3"/>
    <x v="85"/>
    <s v="Restart Grant Group Insurance"/>
    <x v="40"/>
    <s v="AP000000330600001"/>
    <s v="LMF"/>
    <s v="PAYROLL/876446"/>
    <s v="PAYROLL/876446"/>
    <n v="379.1"/>
    <m/>
    <n v="-379.1"/>
  </r>
  <r>
    <x v="3"/>
    <x v="85"/>
    <s v="Restart Grant Group Insurance"/>
    <x v="46"/>
    <s v="AP000000330700001"/>
    <s v="LMF"/>
    <s v="PAYROLL/882658"/>
    <s v="PAYROLL/882658"/>
    <n v="379.1"/>
    <m/>
    <n v="-379.1"/>
  </r>
  <r>
    <x v="3"/>
    <x v="85"/>
    <s v="Restart Grant Group Insurance"/>
    <x v="52"/>
    <s v="AP000000333200001"/>
    <s v="LMF"/>
    <s v="PAYROLL/889523"/>
    <s v="PAYROLL/889523"/>
    <n v="379.1"/>
    <m/>
    <n v="-379.1"/>
  </r>
  <r>
    <x v="3"/>
    <x v="85"/>
    <s v="Restart Grant Group Insurance"/>
    <x v="5"/>
    <s v="AP000000333400001"/>
    <s v="LMF"/>
    <s v="PAYROLL/894786"/>
    <s v="PAYROLL/894786"/>
    <n v="379.1"/>
    <m/>
    <n v="-379.1"/>
  </r>
  <r>
    <x v="3"/>
    <x v="85"/>
    <s v="Restart Grant Group Insurance"/>
    <x v="64"/>
    <s v="AP000000334200001"/>
    <s v="LMF"/>
    <s v="PAYROLL/903359"/>
    <s v="PAYROLL/903359"/>
    <n v="379.1"/>
    <m/>
    <n v="-379.1"/>
  </r>
  <r>
    <x v="3"/>
    <x v="85"/>
    <s v="Restart Grant Group Insurance"/>
    <x v="6"/>
    <s v="AP000000334300001"/>
    <s v="LMF"/>
    <s v="PAYROLL/905271"/>
    <s v="PAYROLL/905271"/>
    <n v="379.1"/>
    <m/>
    <n v="-379.1"/>
  </r>
  <r>
    <x v="3"/>
    <x v="85"/>
    <s v="Restart Grant Group Insurance"/>
    <x v="74"/>
    <s v="AP000000336600002"/>
    <s v="LMF"/>
    <s v="PAYROLL/917640"/>
    <s v="PAYROLL/917640"/>
    <n v="379.1"/>
    <m/>
    <n v="-379.1"/>
  </r>
  <r>
    <x v="3"/>
    <x v="85"/>
    <s v="Restart Grant Group Insurance"/>
    <x v="74"/>
    <s v="AP000000336600002"/>
    <s v="LMF"/>
    <s v="PAYROLL/917640"/>
    <s v="PAYROLL/917640"/>
    <n v="252.05"/>
    <m/>
    <n v="-252.05"/>
  </r>
  <r>
    <x v="3"/>
    <x v="85"/>
    <s v="Restart Grant Group Insurance"/>
    <x v="77"/>
    <s v="AP000000336600003"/>
    <s v="LMF"/>
    <s v="PAYROLL/925705"/>
    <s v="PAYROLL/925705"/>
    <n v="379.1"/>
    <m/>
    <n v="-379.1"/>
  </r>
  <r>
    <x v="3"/>
    <x v="86"/>
    <s v="Restart Grant Cont. Services"/>
    <x v="3"/>
    <s v="GL0052800002"/>
    <s v="LKM"/>
    <s v="To Reclass Restart Expense"/>
    <s v="APEX/246"/>
    <n v="3714.88"/>
    <m/>
    <n v="-3714.88"/>
  </r>
  <r>
    <x v="3"/>
    <x v="86"/>
    <s v="Restart Grant Cont. Services"/>
    <x v="3"/>
    <s v="GL0052800002"/>
    <s v="LKM"/>
    <s v="To Reclass Restart Expense"/>
    <s v="Kuchta/9.22.20"/>
    <n v="730"/>
    <m/>
    <n v="-730"/>
  </r>
  <r>
    <x v="3"/>
    <x v="86"/>
    <s v="Restart Grant Cont. Services"/>
    <x v="3"/>
    <s v="GL0052800002"/>
    <s v="LKM"/>
    <s v="To Reclass Restart Expense"/>
    <s v="Kuchta/9.28.20"/>
    <n v="730"/>
    <m/>
    <n v="-730"/>
  </r>
  <r>
    <x v="3"/>
    <x v="87"/>
    <s v="BEST Neighborhoods Grant Equipment"/>
    <x v="38"/>
    <s v="AP000000330100001"/>
    <s v="LMF"/>
    <s v="AMERICANEXPRESS/9.14.20"/>
    <s v="BESTBUYCOM773 174000RICHFIELD           MN"/>
    <n v="4817.8900000000003"/>
    <m/>
    <n v="-4817.8900000000003"/>
  </r>
  <r>
    <x v="3"/>
    <x v="87"/>
    <s v="BEST Neighborhoods Grant Equipment"/>
    <x v="50"/>
    <s v="AP000000332300001"/>
    <s v="LMF"/>
    <s v="AMERICANEXPRESS/10.15.20"/>
    <s v="BESTBUYCOM460 174000RICHFIELD           MN"/>
    <n v="859.98"/>
    <m/>
    <n v="-859.98"/>
  </r>
  <r>
    <x v="3"/>
    <x v="87"/>
    <s v="BEST Neighborhoods Grant Equipment"/>
    <x v="50"/>
    <s v="AP000000332300001"/>
    <s v="LMF"/>
    <s v="AMERICANEXPRESS/10.15.20"/>
    <s v="BESTBUYCOM460 174000RICHFIELD           MN"/>
    <n v="429.99"/>
    <m/>
    <n v="-429.99"/>
  </r>
  <r>
    <x v="3"/>
    <x v="87"/>
    <s v="BEST Neighborhoods Grant Equipment"/>
    <x v="50"/>
    <s v="AP000000332300001"/>
    <s v="LMF"/>
    <s v="AMERICANEXPRESS/10.15.20"/>
    <s v="BESTBUYCOM460 174000RICHFIELD           MN"/>
    <n v="56"/>
    <m/>
    <n v="-56"/>
  </r>
  <r>
    <x v="3"/>
    <x v="87"/>
    <s v="BEST Neighborhoods Grant Equipment"/>
    <x v="50"/>
    <s v="AP000000332300001"/>
    <s v="LMF"/>
    <s v="AMERICANEXPRESS/10.15.20"/>
    <s v="BESTBUYDIRECT2375864RICHFIELD           MN"/>
    <n v="429.99"/>
    <m/>
    <n v="-429.99"/>
  </r>
  <r>
    <x v="3"/>
    <x v="88"/>
    <s v="Restart Group Insurance"/>
    <x v="13"/>
    <s v="AP000000322900002"/>
    <s v="BNB"/>
    <s v="PAYROLL/869579"/>
    <s v="PAYROLL/869579"/>
    <n v="252.05"/>
    <m/>
    <n v="-252.05"/>
  </r>
  <r>
    <x v="3"/>
    <x v="88"/>
    <s v="Restart Group Insurance"/>
    <x v="0"/>
    <s v="AP000000322900003"/>
    <s v="BNB"/>
    <s v="PAYROLL/846024"/>
    <s v="PAYROLL/846024"/>
    <n v="252.05"/>
    <m/>
    <n v="-252.05"/>
  </r>
  <r>
    <x v="3"/>
    <x v="88"/>
    <s v="Restart Group Insurance"/>
    <x v="18"/>
    <s v="AP000000324200001"/>
    <s v="LMF"/>
    <s v="PAYROLL/851244"/>
    <s v="PAYROLL/851244"/>
    <n v="252.05"/>
    <m/>
    <n v="-252.05"/>
  </r>
  <r>
    <x v="3"/>
    <x v="88"/>
    <s v="Restart Group Insurance"/>
    <x v="2"/>
    <s v="AP000000325000001"/>
    <s v="LMF"/>
    <s v="PAYROLL/857685"/>
    <s v="PAYROLL/857685"/>
    <n v="252.05"/>
    <m/>
    <n v="-252.05"/>
  </r>
  <r>
    <x v="3"/>
    <x v="88"/>
    <s v="Restart Group Insurance"/>
    <x v="29"/>
    <s v="AP000000327300003"/>
    <s v="LMF"/>
    <s v="PAYROLL/864369"/>
    <s v="PAYROLL/864369"/>
    <n v="252.05"/>
    <m/>
    <n v="-252.05"/>
  </r>
  <r>
    <x v="3"/>
    <x v="88"/>
    <s v="Restart Group Insurance"/>
    <x v="3"/>
    <s v="AP000000327300004"/>
    <s v="LMF"/>
    <s v="PAYROLL/870327"/>
    <s v="PAYROLL/870327"/>
    <n v="252.05"/>
    <m/>
    <n v="-252.05"/>
  </r>
  <r>
    <x v="3"/>
    <x v="88"/>
    <s v="Restart Group Insurance"/>
    <x v="40"/>
    <s v="AP000000330600001"/>
    <s v="LMF"/>
    <s v="PAYROLL/876446"/>
    <s v="PAYROLL/876446"/>
    <n v="252.05"/>
    <m/>
    <n v="-252.05"/>
  </r>
  <r>
    <x v="3"/>
    <x v="88"/>
    <s v="Restart Group Insurance"/>
    <x v="46"/>
    <s v="AP000000330700001"/>
    <s v="LMF"/>
    <s v="PAYROLL/882658"/>
    <s v="PAYROLL/882658"/>
    <n v="252.05"/>
    <m/>
    <n v="-252.05"/>
  </r>
  <r>
    <x v="3"/>
    <x v="88"/>
    <s v="Restart Group Insurance"/>
    <x v="52"/>
    <s v="AP000000333200001"/>
    <s v="LMF"/>
    <s v="PAYROLL/889523"/>
    <s v="PAYROLL/889523"/>
    <n v="252.05"/>
    <m/>
    <n v="-252.05"/>
  </r>
  <r>
    <x v="3"/>
    <x v="88"/>
    <s v="Restart Group Insurance"/>
    <x v="5"/>
    <s v="AP000000333400001"/>
    <s v="LMF"/>
    <s v="PAYROLL/894786"/>
    <s v="PAYROLL/894786"/>
    <n v="252.05"/>
    <m/>
    <n v="-252.05"/>
  </r>
  <r>
    <x v="3"/>
    <x v="88"/>
    <s v="Restart Group Insurance"/>
    <x v="64"/>
    <s v="AP000000334200001"/>
    <s v="LMF"/>
    <s v="PAYROLL/903359"/>
    <s v="PAYROLL/903359"/>
    <n v="252.05"/>
    <m/>
    <n v="-252.05"/>
  </r>
  <r>
    <x v="3"/>
    <x v="88"/>
    <s v="Restart Group Insurance"/>
    <x v="6"/>
    <s v="AP000000334300001"/>
    <s v="LMF"/>
    <s v="PAYROLL/905271"/>
    <s v="PAYROLL/905271"/>
    <n v="252.05"/>
    <m/>
    <n v="-252.05"/>
  </r>
  <r>
    <x v="3"/>
    <x v="88"/>
    <s v="Restart Group Insurance"/>
    <x v="77"/>
    <s v="AP000000336600003"/>
    <s v="LMF"/>
    <s v="PAYROLL/925705"/>
    <s v="PAYROLL/925705"/>
    <n v="252.05"/>
    <m/>
    <n v="-252.05"/>
  </r>
  <r>
    <x v="3"/>
    <x v="89"/>
    <s v="Restart Grant Cont. Services"/>
    <x v="100"/>
    <s v="AP000000327100003"/>
    <s v="LMF"/>
    <s v="SCHOOLFIN/2020-2021RS 1"/>
    <s v="RESTART GRNT MANAGEM"/>
    <n v="1658.49"/>
    <m/>
    <n v="-1658.49"/>
  </r>
  <r>
    <x v="3"/>
    <x v="90"/>
    <s v="BEST Neighborhoods Grant Con. Services"/>
    <x v="35"/>
    <s v="AP000000328000002"/>
    <s v="LMF"/>
    <s v="TRUSTMARK/20304ES"/>
    <s v="Portable Power"/>
    <n v="890"/>
    <m/>
    <n v="-890"/>
  </r>
  <r>
    <x v="3"/>
    <x v="91"/>
    <s v="Motor Vehicles"/>
    <x v="12"/>
    <s v="AP000000322400001"/>
    <s v="LMF"/>
    <s v="HOLLISW/1"/>
    <s v="Mini Van Purchase"/>
    <n v="3850"/>
    <m/>
    <n v="-3850"/>
  </r>
  <r>
    <x v="3"/>
    <x v="91"/>
    <s v="Motor Vehicles"/>
    <x v="14"/>
    <s v="AP000000322500001"/>
    <s v="LMF"/>
    <s v="COATNEYS/2"/>
    <s v="Mini Van"/>
    <n v="5000"/>
    <m/>
    <n v="-5000"/>
  </r>
  <r>
    <x v="3"/>
    <x v="92"/>
    <s v="Facility Lease"/>
    <x v="2"/>
    <s v="AP000000324800001"/>
    <s v="LMF"/>
    <s v="WILLIAMSCOTSMAN/8073816"/>
    <s v="Modular - Restart Grant"/>
    <n v="23451.439999999999"/>
    <m/>
    <n v="-23451.439999999999"/>
  </r>
  <r>
    <x v="3"/>
    <x v="92"/>
    <s v="Facility Lease"/>
    <x v="101"/>
    <s v="AP000000329300001"/>
    <s v="LMF"/>
    <s v="GFWCWOMANS/6"/>
    <s v="Sep Rental Restart Grant"/>
    <n v="2700"/>
    <m/>
    <n v="-2700"/>
  </r>
  <r>
    <x v="3"/>
    <x v="92"/>
    <s v="Facility Lease"/>
    <x v="44"/>
    <s v="AP000000329700002"/>
    <s v="LMF"/>
    <s v="WILLIAMSCOTSMAN/8227724"/>
    <s v="Restart 10.27-11.26"/>
    <n v="1511.05"/>
    <m/>
    <n v="-1511.05"/>
  </r>
  <r>
    <x v="3"/>
    <x v="92"/>
    <s v="Facility Lease"/>
    <x v="57"/>
    <s v="AP000000331900002"/>
    <s v="LMF"/>
    <s v="GFWCWOMANS/AUG2020"/>
    <s v="Club Rental"/>
    <n v="2400"/>
    <m/>
    <n v="-2400"/>
  </r>
  <r>
    <x v="3"/>
    <x v="92"/>
    <s v="Facility Lease"/>
    <x v="57"/>
    <s v="AP000000331900003"/>
    <s v="LMF"/>
    <s v="GFWCWOMANS/8"/>
    <s v="Club Rental"/>
    <n v="1800"/>
    <m/>
    <n v="-1800"/>
  </r>
  <r>
    <x v="3"/>
    <x v="92"/>
    <s v="Facility Lease"/>
    <x v="58"/>
    <s v="AP000000332500001"/>
    <s v="LMF"/>
    <s v="WILLIAMSCOTSMAN/8309889"/>
    <s v="Restart 11.27-12.26"/>
    <n v="1511.05"/>
    <m/>
    <n v="-1511.05"/>
  </r>
  <r>
    <x v="3"/>
    <x v="92"/>
    <s v="Facility Lease"/>
    <x v="63"/>
    <s v="AP000000333700002"/>
    <s v="LMF"/>
    <s v="GFWCWOMANS/10"/>
    <s v="Nov 4 Rental"/>
    <n v="1200"/>
    <m/>
    <n v="-1200"/>
  </r>
  <r>
    <x v="3"/>
    <x v="92"/>
    <s v="Facility Lease"/>
    <x v="70"/>
    <s v="AP000000334500001"/>
    <s v="LMF"/>
    <s v="WILLIAMSCOTSMAN/8389596"/>
    <s v="12.27-1.26"/>
    <n v="1521.05"/>
    <m/>
    <n v="-1521.05"/>
  </r>
  <r>
    <x v="3"/>
    <x v="92"/>
    <s v="Facility Lease"/>
    <x v="77"/>
    <s v="AP000000336100001"/>
    <s v="LMF"/>
    <s v="WILLIAMSCOTSMAN/8468930"/>
    <s v="CPX-72071"/>
    <n v="1511.05"/>
    <m/>
    <n v="-1511.05"/>
  </r>
  <r>
    <x v="3"/>
    <x v="92"/>
    <s v="Facility Lease"/>
    <x v="7"/>
    <s v="GL0053400002"/>
    <s v="LKM"/>
    <s v="To Reclass AP Posting"/>
    <s v="WilliamScot/8144456"/>
    <n v="1616.83"/>
    <m/>
    <n v="-1616.83"/>
  </r>
  <r>
    <x v="0"/>
    <x v="93"/>
    <s v="Adults with Disabilities Revenue Receivable"/>
    <x v="4"/>
    <s v="BR000000038200003"/>
    <s v="KMG"/>
    <s v="OP1 DEP 10.2020/October"/>
    <s v="OP1 DEP 10.2020/Null/AWD"/>
    <m/>
    <n v="26138.89"/>
    <n v="26138.89"/>
  </r>
  <r>
    <x v="0"/>
    <x v="93"/>
    <s v="Adults with Disabilities Revenue Receivable"/>
    <x v="5"/>
    <s v="GL0053100011"/>
    <s v="KMG"/>
    <s v="To reclass deposits"/>
    <s v="Adults with Disabilities Revenue Receivable"/>
    <m/>
    <n v="9930.11"/>
    <n v="9930.11"/>
  </r>
  <r>
    <x v="0"/>
    <x v="94"/>
    <s v="Due from other funds"/>
    <x v="4"/>
    <s v="BR000000038200003"/>
    <s v="KMG"/>
    <s v="OP1 DEP 10.2020/October"/>
    <s v="OP1 DEP 10.2020/Null/AWD"/>
    <n v="26138.89"/>
    <m/>
    <n v="-26138.89"/>
  </r>
  <r>
    <x v="0"/>
    <x v="94"/>
    <s v="Due from other funds"/>
    <x v="4"/>
    <s v="GL0053000003"/>
    <s v="KMG"/>
    <s v="To adjust due to /from"/>
    <s v="Due from other funds"/>
    <m/>
    <n v="26138.89"/>
    <n v="26138.89"/>
  </r>
  <r>
    <x v="1"/>
    <x v="95"/>
    <s v="Due To Other Funds"/>
    <x v="4"/>
    <s v="GL0053000003"/>
    <s v="KMG"/>
    <s v="To adjust due to /from"/>
    <s v="Due To Other Funds"/>
    <n v="26138.89"/>
    <m/>
    <n v="-26138.89"/>
  </r>
  <r>
    <x v="1"/>
    <x v="95"/>
    <s v="Due To Other Funds"/>
    <x v="5"/>
    <s v="GL0053100011"/>
    <s v="KMG"/>
    <s v="To reclass deposits"/>
    <s v="Due To Other Funds"/>
    <n v="9930.11"/>
    <m/>
    <n v="-9930.11"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  <r>
    <x v="4"/>
    <x v="96"/>
    <m/>
    <x v="10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50B6A8-1849-4557-BE39-4CC26467EAF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J103" firstHeaderRow="1" firstDataRow="3" firstDataCol="1" rowPageCount="1" colPageCount="1"/>
  <pivotFields count="12">
    <pivotField axis="axisPage" multipleItemSelectionAllowed="1" showAll="0">
      <items count="6">
        <item x="3"/>
        <item x="2"/>
        <item x="0"/>
        <item x="1"/>
        <item x="4"/>
        <item t="default"/>
      </items>
    </pivotField>
    <pivotField axis="axisRow" showAll="0">
      <items count="98">
        <item x="21"/>
        <item x="23"/>
        <item x="25"/>
        <item x="26"/>
        <item x="46"/>
        <item x="48"/>
        <item x="54"/>
        <item x="64"/>
        <item x="65"/>
        <item x="66"/>
        <item x="68"/>
        <item x="12"/>
        <item x="24"/>
        <item x="29"/>
        <item x="45"/>
        <item x="47"/>
        <item x="63"/>
        <item x="17"/>
        <item x="28"/>
        <item x="50"/>
        <item x="33"/>
        <item x="37"/>
        <item x="38"/>
        <item x="39"/>
        <item x="41"/>
        <item x="70"/>
        <item x="71"/>
        <item x="31"/>
        <item x="36"/>
        <item x="44"/>
        <item x="22"/>
        <item x="20"/>
        <item x="84"/>
        <item x="35"/>
        <item x="58"/>
        <item x="85"/>
        <item x="88"/>
        <item x="91"/>
        <item x="0"/>
        <item x="1"/>
        <item x="4"/>
        <item x="6"/>
        <item x="7"/>
        <item x="8"/>
        <item x="9"/>
        <item x="10"/>
        <item x="11"/>
        <item x="27"/>
        <item x="51"/>
        <item x="53"/>
        <item x="59"/>
        <item x="60"/>
        <item x="80"/>
        <item x="81"/>
        <item x="82"/>
        <item x="83"/>
        <item x="92"/>
        <item x="14"/>
        <item x="15"/>
        <item x="18"/>
        <item x="32"/>
        <item x="52"/>
        <item x="61"/>
        <item x="62"/>
        <item x="72"/>
        <item x="73"/>
        <item x="74"/>
        <item x="86"/>
        <item x="89"/>
        <item x="3"/>
        <item x="13"/>
        <item x="19"/>
        <item x="30"/>
        <item x="34"/>
        <item x="40"/>
        <item x="42"/>
        <item x="43"/>
        <item x="49"/>
        <item x="55"/>
        <item x="56"/>
        <item x="57"/>
        <item x="67"/>
        <item x="76"/>
        <item x="78"/>
        <item x="87"/>
        <item x="90"/>
        <item x="93"/>
        <item x="94"/>
        <item x="95"/>
        <item x="5"/>
        <item x="69"/>
        <item x="75"/>
        <item x="77"/>
        <item x="79"/>
        <item x="16"/>
        <item x="96"/>
        <item x="2"/>
        <item t="default"/>
      </items>
    </pivotField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Col" showAll="0" defaultSubtotal="0">
      <items count="4">
        <item x="0"/>
        <item x="1"/>
        <item x="2"/>
        <item x="3"/>
      </items>
    </pivotField>
  </pivotFields>
  <rowFields count="1">
    <field x="1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Fields count="2">
    <field x="11"/>
    <field x="3"/>
  </colFields>
  <colItems count="9">
    <i>
      <x/>
      <x/>
    </i>
    <i>
      <x v="1"/>
      <x v="7"/>
    </i>
    <i r="1">
      <x v="8"/>
    </i>
    <i r="1">
      <x v="9"/>
    </i>
    <i r="1">
      <x v="10"/>
    </i>
    <i r="1">
      <x v="11"/>
    </i>
    <i r="1">
      <x v="12"/>
    </i>
    <i>
      <x v="2"/>
      <x v="1"/>
    </i>
    <i t="grand">
      <x/>
    </i>
  </colItems>
  <pageFields count="1">
    <pageField fld="0" hier="-1"/>
  </pageFields>
  <dataFields count="1">
    <dataField name="Sum of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54"/>
  <sheetViews>
    <sheetView tabSelected="1"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3.2" x14ac:dyDescent="0.25"/>
  <cols>
    <col min="1" max="1" width="54.6640625" style="46" customWidth="1"/>
    <col min="2" max="2" width="16.33203125" style="46" customWidth="1"/>
    <col min="3" max="3" width="2.44140625" style="46" customWidth="1"/>
    <col min="4" max="4" width="16.44140625" style="46" customWidth="1"/>
    <col min="5" max="5" width="4.6640625" style="46" customWidth="1"/>
    <col min="6" max="6" width="14" style="46" customWidth="1"/>
    <col min="7" max="7" width="2.5546875" style="46" customWidth="1"/>
    <col min="8" max="8" width="14.44140625" style="46" customWidth="1"/>
    <col min="9" max="9" width="13.109375" style="46" customWidth="1"/>
    <col min="10" max="256" width="8.6640625" style="46"/>
    <col min="257" max="257" width="54.6640625" style="46" customWidth="1"/>
    <col min="258" max="258" width="10.5546875" style="46" bestFit="1" customWidth="1"/>
    <col min="259" max="259" width="2.44140625" style="46" customWidth="1"/>
    <col min="260" max="260" width="13" style="46" customWidth="1"/>
    <col min="261" max="261" width="3.33203125" style="46" customWidth="1"/>
    <col min="262" max="262" width="13.44140625" style="46" customWidth="1"/>
    <col min="263" max="263" width="2.5546875" style="46" customWidth="1"/>
    <col min="264" max="264" width="10.5546875" style="46" bestFit="1" customWidth="1"/>
    <col min="265" max="265" width="10.44140625" style="46" bestFit="1" customWidth="1"/>
    <col min="266" max="512" width="8.6640625" style="46"/>
    <col min="513" max="513" width="54.6640625" style="46" customWidth="1"/>
    <col min="514" max="514" width="10.5546875" style="46" bestFit="1" customWidth="1"/>
    <col min="515" max="515" width="2.44140625" style="46" customWidth="1"/>
    <col min="516" max="516" width="13" style="46" customWidth="1"/>
    <col min="517" max="517" width="3.33203125" style="46" customWidth="1"/>
    <col min="518" max="518" width="13.44140625" style="46" customWidth="1"/>
    <col min="519" max="519" width="2.5546875" style="46" customWidth="1"/>
    <col min="520" max="520" width="10.5546875" style="46" bestFit="1" customWidth="1"/>
    <col min="521" max="521" width="10.44140625" style="46" bestFit="1" customWidth="1"/>
    <col min="522" max="768" width="8.6640625" style="46"/>
    <col min="769" max="769" width="54.6640625" style="46" customWidth="1"/>
    <col min="770" max="770" width="10.5546875" style="46" bestFit="1" customWidth="1"/>
    <col min="771" max="771" width="2.44140625" style="46" customWidth="1"/>
    <col min="772" max="772" width="13" style="46" customWidth="1"/>
    <col min="773" max="773" width="3.33203125" style="46" customWidth="1"/>
    <col min="774" max="774" width="13.44140625" style="46" customWidth="1"/>
    <col min="775" max="775" width="2.5546875" style="46" customWidth="1"/>
    <col min="776" max="776" width="10.5546875" style="46" bestFit="1" customWidth="1"/>
    <col min="777" max="777" width="10.44140625" style="46" bestFit="1" customWidth="1"/>
    <col min="778" max="1024" width="8.6640625" style="46"/>
    <col min="1025" max="1025" width="54.6640625" style="46" customWidth="1"/>
    <col min="1026" max="1026" width="10.5546875" style="46" bestFit="1" customWidth="1"/>
    <col min="1027" max="1027" width="2.44140625" style="46" customWidth="1"/>
    <col min="1028" max="1028" width="13" style="46" customWidth="1"/>
    <col min="1029" max="1029" width="3.33203125" style="46" customWidth="1"/>
    <col min="1030" max="1030" width="13.44140625" style="46" customWidth="1"/>
    <col min="1031" max="1031" width="2.5546875" style="46" customWidth="1"/>
    <col min="1032" max="1032" width="10.5546875" style="46" bestFit="1" customWidth="1"/>
    <col min="1033" max="1033" width="10.44140625" style="46" bestFit="1" customWidth="1"/>
    <col min="1034" max="1280" width="8.6640625" style="46"/>
    <col min="1281" max="1281" width="54.6640625" style="46" customWidth="1"/>
    <col min="1282" max="1282" width="10.5546875" style="46" bestFit="1" customWidth="1"/>
    <col min="1283" max="1283" width="2.44140625" style="46" customWidth="1"/>
    <col min="1284" max="1284" width="13" style="46" customWidth="1"/>
    <col min="1285" max="1285" width="3.33203125" style="46" customWidth="1"/>
    <col min="1286" max="1286" width="13.44140625" style="46" customWidth="1"/>
    <col min="1287" max="1287" width="2.5546875" style="46" customWidth="1"/>
    <col min="1288" max="1288" width="10.5546875" style="46" bestFit="1" customWidth="1"/>
    <col min="1289" max="1289" width="10.44140625" style="46" bestFit="1" customWidth="1"/>
    <col min="1290" max="1536" width="8.6640625" style="46"/>
    <col min="1537" max="1537" width="54.6640625" style="46" customWidth="1"/>
    <col min="1538" max="1538" width="10.5546875" style="46" bestFit="1" customWidth="1"/>
    <col min="1539" max="1539" width="2.44140625" style="46" customWidth="1"/>
    <col min="1540" max="1540" width="13" style="46" customWidth="1"/>
    <col min="1541" max="1541" width="3.33203125" style="46" customWidth="1"/>
    <col min="1542" max="1542" width="13.44140625" style="46" customWidth="1"/>
    <col min="1543" max="1543" width="2.5546875" style="46" customWidth="1"/>
    <col min="1544" max="1544" width="10.5546875" style="46" bestFit="1" customWidth="1"/>
    <col min="1545" max="1545" width="10.44140625" style="46" bestFit="1" customWidth="1"/>
    <col min="1546" max="1792" width="8.6640625" style="46"/>
    <col min="1793" max="1793" width="54.6640625" style="46" customWidth="1"/>
    <col min="1794" max="1794" width="10.5546875" style="46" bestFit="1" customWidth="1"/>
    <col min="1795" max="1795" width="2.44140625" style="46" customWidth="1"/>
    <col min="1796" max="1796" width="13" style="46" customWidth="1"/>
    <col min="1797" max="1797" width="3.33203125" style="46" customWidth="1"/>
    <col min="1798" max="1798" width="13.44140625" style="46" customWidth="1"/>
    <col min="1799" max="1799" width="2.5546875" style="46" customWidth="1"/>
    <col min="1800" max="1800" width="10.5546875" style="46" bestFit="1" customWidth="1"/>
    <col min="1801" max="1801" width="10.44140625" style="46" bestFit="1" customWidth="1"/>
    <col min="1802" max="2048" width="8.6640625" style="46"/>
    <col min="2049" max="2049" width="54.6640625" style="46" customWidth="1"/>
    <col min="2050" max="2050" width="10.5546875" style="46" bestFit="1" customWidth="1"/>
    <col min="2051" max="2051" width="2.44140625" style="46" customWidth="1"/>
    <col min="2052" max="2052" width="13" style="46" customWidth="1"/>
    <col min="2053" max="2053" width="3.33203125" style="46" customWidth="1"/>
    <col min="2054" max="2054" width="13.44140625" style="46" customWidth="1"/>
    <col min="2055" max="2055" width="2.5546875" style="46" customWidth="1"/>
    <col min="2056" max="2056" width="10.5546875" style="46" bestFit="1" customWidth="1"/>
    <col min="2057" max="2057" width="10.44140625" style="46" bestFit="1" customWidth="1"/>
    <col min="2058" max="2304" width="8.6640625" style="46"/>
    <col min="2305" max="2305" width="54.6640625" style="46" customWidth="1"/>
    <col min="2306" max="2306" width="10.5546875" style="46" bestFit="1" customWidth="1"/>
    <col min="2307" max="2307" width="2.44140625" style="46" customWidth="1"/>
    <col min="2308" max="2308" width="13" style="46" customWidth="1"/>
    <col min="2309" max="2309" width="3.33203125" style="46" customWidth="1"/>
    <col min="2310" max="2310" width="13.44140625" style="46" customWidth="1"/>
    <col min="2311" max="2311" width="2.5546875" style="46" customWidth="1"/>
    <col min="2312" max="2312" width="10.5546875" style="46" bestFit="1" customWidth="1"/>
    <col min="2313" max="2313" width="10.44140625" style="46" bestFit="1" customWidth="1"/>
    <col min="2314" max="2560" width="8.6640625" style="46"/>
    <col min="2561" max="2561" width="54.6640625" style="46" customWidth="1"/>
    <col min="2562" max="2562" width="10.5546875" style="46" bestFit="1" customWidth="1"/>
    <col min="2563" max="2563" width="2.44140625" style="46" customWidth="1"/>
    <col min="2564" max="2564" width="13" style="46" customWidth="1"/>
    <col min="2565" max="2565" width="3.33203125" style="46" customWidth="1"/>
    <col min="2566" max="2566" width="13.44140625" style="46" customWidth="1"/>
    <col min="2567" max="2567" width="2.5546875" style="46" customWidth="1"/>
    <col min="2568" max="2568" width="10.5546875" style="46" bestFit="1" customWidth="1"/>
    <col min="2569" max="2569" width="10.44140625" style="46" bestFit="1" customWidth="1"/>
    <col min="2570" max="2816" width="8.6640625" style="46"/>
    <col min="2817" max="2817" width="54.6640625" style="46" customWidth="1"/>
    <col min="2818" max="2818" width="10.5546875" style="46" bestFit="1" customWidth="1"/>
    <col min="2819" max="2819" width="2.44140625" style="46" customWidth="1"/>
    <col min="2820" max="2820" width="13" style="46" customWidth="1"/>
    <col min="2821" max="2821" width="3.33203125" style="46" customWidth="1"/>
    <col min="2822" max="2822" width="13.44140625" style="46" customWidth="1"/>
    <col min="2823" max="2823" width="2.5546875" style="46" customWidth="1"/>
    <col min="2824" max="2824" width="10.5546875" style="46" bestFit="1" customWidth="1"/>
    <col min="2825" max="2825" width="10.44140625" style="46" bestFit="1" customWidth="1"/>
    <col min="2826" max="3072" width="8.6640625" style="46"/>
    <col min="3073" max="3073" width="54.6640625" style="46" customWidth="1"/>
    <col min="3074" max="3074" width="10.5546875" style="46" bestFit="1" customWidth="1"/>
    <col min="3075" max="3075" width="2.44140625" style="46" customWidth="1"/>
    <col min="3076" max="3076" width="13" style="46" customWidth="1"/>
    <col min="3077" max="3077" width="3.33203125" style="46" customWidth="1"/>
    <col min="3078" max="3078" width="13.44140625" style="46" customWidth="1"/>
    <col min="3079" max="3079" width="2.5546875" style="46" customWidth="1"/>
    <col min="3080" max="3080" width="10.5546875" style="46" bestFit="1" customWidth="1"/>
    <col min="3081" max="3081" width="10.44140625" style="46" bestFit="1" customWidth="1"/>
    <col min="3082" max="3328" width="8.6640625" style="46"/>
    <col min="3329" max="3329" width="54.6640625" style="46" customWidth="1"/>
    <col min="3330" max="3330" width="10.5546875" style="46" bestFit="1" customWidth="1"/>
    <col min="3331" max="3331" width="2.44140625" style="46" customWidth="1"/>
    <col min="3332" max="3332" width="13" style="46" customWidth="1"/>
    <col min="3333" max="3333" width="3.33203125" style="46" customWidth="1"/>
    <col min="3334" max="3334" width="13.44140625" style="46" customWidth="1"/>
    <col min="3335" max="3335" width="2.5546875" style="46" customWidth="1"/>
    <col min="3336" max="3336" width="10.5546875" style="46" bestFit="1" customWidth="1"/>
    <col min="3337" max="3337" width="10.44140625" style="46" bestFit="1" customWidth="1"/>
    <col min="3338" max="3584" width="8.6640625" style="46"/>
    <col min="3585" max="3585" width="54.6640625" style="46" customWidth="1"/>
    <col min="3586" max="3586" width="10.5546875" style="46" bestFit="1" customWidth="1"/>
    <col min="3587" max="3587" width="2.44140625" style="46" customWidth="1"/>
    <col min="3588" max="3588" width="13" style="46" customWidth="1"/>
    <col min="3589" max="3589" width="3.33203125" style="46" customWidth="1"/>
    <col min="3590" max="3590" width="13.44140625" style="46" customWidth="1"/>
    <col min="3591" max="3591" width="2.5546875" style="46" customWidth="1"/>
    <col min="3592" max="3592" width="10.5546875" style="46" bestFit="1" customWidth="1"/>
    <col min="3593" max="3593" width="10.44140625" style="46" bestFit="1" customWidth="1"/>
    <col min="3594" max="3840" width="8.6640625" style="46"/>
    <col min="3841" max="3841" width="54.6640625" style="46" customWidth="1"/>
    <col min="3842" max="3842" width="10.5546875" style="46" bestFit="1" customWidth="1"/>
    <col min="3843" max="3843" width="2.44140625" style="46" customWidth="1"/>
    <col min="3844" max="3844" width="13" style="46" customWidth="1"/>
    <col min="3845" max="3845" width="3.33203125" style="46" customWidth="1"/>
    <col min="3846" max="3846" width="13.44140625" style="46" customWidth="1"/>
    <col min="3847" max="3847" width="2.5546875" style="46" customWidth="1"/>
    <col min="3848" max="3848" width="10.5546875" style="46" bestFit="1" customWidth="1"/>
    <col min="3849" max="3849" width="10.44140625" style="46" bestFit="1" customWidth="1"/>
    <col min="3850" max="4096" width="8.6640625" style="46"/>
    <col min="4097" max="4097" width="54.6640625" style="46" customWidth="1"/>
    <col min="4098" max="4098" width="10.5546875" style="46" bestFit="1" customWidth="1"/>
    <col min="4099" max="4099" width="2.44140625" style="46" customWidth="1"/>
    <col min="4100" max="4100" width="13" style="46" customWidth="1"/>
    <col min="4101" max="4101" width="3.33203125" style="46" customWidth="1"/>
    <col min="4102" max="4102" width="13.44140625" style="46" customWidth="1"/>
    <col min="4103" max="4103" width="2.5546875" style="46" customWidth="1"/>
    <col min="4104" max="4104" width="10.5546875" style="46" bestFit="1" customWidth="1"/>
    <col min="4105" max="4105" width="10.44140625" style="46" bestFit="1" customWidth="1"/>
    <col min="4106" max="4352" width="8.6640625" style="46"/>
    <col min="4353" max="4353" width="54.6640625" style="46" customWidth="1"/>
    <col min="4354" max="4354" width="10.5546875" style="46" bestFit="1" customWidth="1"/>
    <col min="4355" max="4355" width="2.44140625" style="46" customWidth="1"/>
    <col min="4356" max="4356" width="13" style="46" customWidth="1"/>
    <col min="4357" max="4357" width="3.33203125" style="46" customWidth="1"/>
    <col min="4358" max="4358" width="13.44140625" style="46" customWidth="1"/>
    <col min="4359" max="4359" width="2.5546875" style="46" customWidth="1"/>
    <col min="4360" max="4360" width="10.5546875" style="46" bestFit="1" customWidth="1"/>
    <col min="4361" max="4361" width="10.44140625" style="46" bestFit="1" customWidth="1"/>
    <col min="4362" max="4608" width="8.6640625" style="46"/>
    <col min="4609" max="4609" width="54.6640625" style="46" customWidth="1"/>
    <col min="4610" max="4610" width="10.5546875" style="46" bestFit="1" customWidth="1"/>
    <col min="4611" max="4611" width="2.44140625" style="46" customWidth="1"/>
    <col min="4612" max="4612" width="13" style="46" customWidth="1"/>
    <col min="4613" max="4613" width="3.33203125" style="46" customWidth="1"/>
    <col min="4614" max="4614" width="13.44140625" style="46" customWidth="1"/>
    <col min="4615" max="4615" width="2.5546875" style="46" customWidth="1"/>
    <col min="4616" max="4616" width="10.5546875" style="46" bestFit="1" customWidth="1"/>
    <col min="4617" max="4617" width="10.44140625" style="46" bestFit="1" customWidth="1"/>
    <col min="4618" max="4864" width="8.6640625" style="46"/>
    <col min="4865" max="4865" width="54.6640625" style="46" customWidth="1"/>
    <col min="4866" max="4866" width="10.5546875" style="46" bestFit="1" customWidth="1"/>
    <col min="4867" max="4867" width="2.44140625" style="46" customWidth="1"/>
    <col min="4868" max="4868" width="13" style="46" customWidth="1"/>
    <col min="4869" max="4869" width="3.33203125" style="46" customWidth="1"/>
    <col min="4870" max="4870" width="13.44140625" style="46" customWidth="1"/>
    <col min="4871" max="4871" width="2.5546875" style="46" customWidth="1"/>
    <col min="4872" max="4872" width="10.5546875" style="46" bestFit="1" customWidth="1"/>
    <col min="4873" max="4873" width="10.44140625" style="46" bestFit="1" customWidth="1"/>
    <col min="4874" max="5120" width="8.6640625" style="46"/>
    <col min="5121" max="5121" width="54.6640625" style="46" customWidth="1"/>
    <col min="5122" max="5122" width="10.5546875" style="46" bestFit="1" customWidth="1"/>
    <col min="5123" max="5123" width="2.44140625" style="46" customWidth="1"/>
    <col min="5124" max="5124" width="13" style="46" customWidth="1"/>
    <col min="5125" max="5125" width="3.33203125" style="46" customWidth="1"/>
    <col min="5126" max="5126" width="13.44140625" style="46" customWidth="1"/>
    <col min="5127" max="5127" width="2.5546875" style="46" customWidth="1"/>
    <col min="5128" max="5128" width="10.5546875" style="46" bestFit="1" customWidth="1"/>
    <col min="5129" max="5129" width="10.44140625" style="46" bestFit="1" customWidth="1"/>
    <col min="5130" max="5376" width="8.6640625" style="46"/>
    <col min="5377" max="5377" width="54.6640625" style="46" customWidth="1"/>
    <col min="5378" max="5378" width="10.5546875" style="46" bestFit="1" customWidth="1"/>
    <col min="5379" max="5379" width="2.44140625" style="46" customWidth="1"/>
    <col min="5380" max="5380" width="13" style="46" customWidth="1"/>
    <col min="5381" max="5381" width="3.33203125" style="46" customWidth="1"/>
    <col min="5382" max="5382" width="13.44140625" style="46" customWidth="1"/>
    <col min="5383" max="5383" width="2.5546875" style="46" customWidth="1"/>
    <col min="5384" max="5384" width="10.5546875" style="46" bestFit="1" customWidth="1"/>
    <col min="5385" max="5385" width="10.44140625" style="46" bestFit="1" customWidth="1"/>
    <col min="5386" max="5632" width="8.6640625" style="46"/>
    <col min="5633" max="5633" width="54.6640625" style="46" customWidth="1"/>
    <col min="5634" max="5634" width="10.5546875" style="46" bestFit="1" customWidth="1"/>
    <col min="5635" max="5635" width="2.44140625" style="46" customWidth="1"/>
    <col min="5636" max="5636" width="13" style="46" customWidth="1"/>
    <col min="5637" max="5637" width="3.33203125" style="46" customWidth="1"/>
    <col min="5638" max="5638" width="13.44140625" style="46" customWidth="1"/>
    <col min="5639" max="5639" width="2.5546875" style="46" customWidth="1"/>
    <col min="5640" max="5640" width="10.5546875" style="46" bestFit="1" customWidth="1"/>
    <col min="5641" max="5641" width="10.44140625" style="46" bestFit="1" customWidth="1"/>
    <col min="5642" max="5888" width="8.6640625" style="46"/>
    <col min="5889" max="5889" width="54.6640625" style="46" customWidth="1"/>
    <col min="5890" max="5890" width="10.5546875" style="46" bestFit="1" customWidth="1"/>
    <col min="5891" max="5891" width="2.44140625" style="46" customWidth="1"/>
    <col min="5892" max="5892" width="13" style="46" customWidth="1"/>
    <col min="5893" max="5893" width="3.33203125" style="46" customWidth="1"/>
    <col min="5894" max="5894" width="13.44140625" style="46" customWidth="1"/>
    <col min="5895" max="5895" width="2.5546875" style="46" customWidth="1"/>
    <col min="5896" max="5896" width="10.5546875" style="46" bestFit="1" customWidth="1"/>
    <col min="5897" max="5897" width="10.44140625" style="46" bestFit="1" customWidth="1"/>
    <col min="5898" max="6144" width="8.6640625" style="46"/>
    <col min="6145" max="6145" width="54.6640625" style="46" customWidth="1"/>
    <col min="6146" max="6146" width="10.5546875" style="46" bestFit="1" customWidth="1"/>
    <col min="6147" max="6147" width="2.44140625" style="46" customWidth="1"/>
    <col min="6148" max="6148" width="13" style="46" customWidth="1"/>
    <col min="6149" max="6149" width="3.33203125" style="46" customWidth="1"/>
    <col min="6150" max="6150" width="13.44140625" style="46" customWidth="1"/>
    <col min="6151" max="6151" width="2.5546875" style="46" customWidth="1"/>
    <col min="6152" max="6152" width="10.5546875" style="46" bestFit="1" customWidth="1"/>
    <col min="6153" max="6153" width="10.44140625" style="46" bestFit="1" customWidth="1"/>
    <col min="6154" max="6400" width="8.6640625" style="46"/>
    <col min="6401" max="6401" width="54.6640625" style="46" customWidth="1"/>
    <col min="6402" max="6402" width="10.5546875" style="46" bestFit="1" customWidth="1"/>
    <col min="6403" max="6403" width="2.44140625" style="46" customWidth="1"/>
    <col min="6404" max="6404" width="13" style="46" customWidth="1"/>
    <col min="6405" max="6405" width="3.33203125" style="46" customWidth="1"/>
    <col min="6406" max="6406" width="13.44140625" style="46" customWidth="1"/>
    <col min="6407" max="6407" width="2.5546875" style="46" customWidth="1"/>
    <col min="6408" max="6408" width="10.5546875" style="46" bestFit="1" customWidth="1"/>
    <col min="6409" max="6409" width="10.44140625" style="46" bestFit="1" customWidth="1"/>
    <col min="6410" max="6656" width="8.6640625" style="46"/>
    <col min="6657" max="6657" width="54.6640625" style="46" customWidth="1"/>
    <col min="6658" max="6658" width="10.5546875" style="46" bestFit="1" customWidth="1"/>
    <col min="6659" max="6659" width="2.44140625" style="46" customWidth="1"/>
    <col min="6660" max="6660" width="13" style="46" customWidth="1"/>
    <col min="6661" max="6661" width="3.33203125" style="46" customWidth="1"/>
    <col min="6662" max="6662" width="13.44140625" style="46" customWidth="1"/>
    <col min="6663" max="6663" width="2.5546875" style="46" customWidth="1"/>
    <col min="6664" max="6664" width="10.5546875" style="46" bestFit="1" customWidth="1"/>
    <col min="6665" max="6665" width="10.44140625" style="46" bestFit="1" customWidth="1"/>
    <col min="6666" max="6912" width="8.6640625" style="46"/>
    <col min="6913" max="6913" width="54.6640625" style="46" customWidth="1"/>
    <col min="6914" max="6914" width="10.5546875" style="46" bestFit="1" customWidth="1"/>
    <col min="6915" max="6915" width="2.44140625" style="46" customWidth="1"/>
    <col min="6916" max="6916" width="13" style="46" customWidth="1"/>
    <col min="6917" max="6917" width="3.33203125" style="46" customWidth="1"/>
    <col min="6918" max="6918" width="13.44140625" style="46" customWidth="1"/>
    <col min="6919" max="6919" width="2.5546875" style="46" customWidth="1"/>
    <col min="6920" max="6920" width="10.5546875" style="46" bestFit="1" customWidth="1"/>
    <col min="6921" max="6921" width="10.44140625" style="46" bestFit="1" customWidth="1"/>
    <col min="6922" max="7168" width="8.6640625" style="46"/>
    <col min="7169" max="7169" width="54.6640625" style="46" customWidth="1"/>
    <col min="7170" max="7170" width="10.5546875" style="46" bestFit="1" customWidth="1"/>
    <col min="7171" max="7171" width="2.44140625" style="46" customWidth="1"/>
    <col min="7172" max="7172" width="13" style="46" customWidth="1"/>
    <col min="7173" max="7173" width="3.33203125" style="46" customWidth="1"/>
    <col min="7174" max="7174" width="13.44140625" style="46" customWidth="1"/>
    <col min="7175" max="7175" width="2.5546875" style="46" customWidth="1"/>
    <col min="7176" max="7176" width="10.5546875" style="46" bestFit="1" customWidth="1"/>
    <col min="7177" max="7177" width="10.44140625" style="46" bestFit="1" customWidth="1"/>
    <col min="7178" max="7424" width="8.6640625" style="46"/>
    <col min="7425" max="7425" width="54.6640625" style="46" customWidth="1"/>
    <col min="7426" max="7426" width="10.5546875" style="46" bestFit="1" customWidth="1"/>
    <col min="7427" max="7427" width="2.44140625" style="46" customWidth="1"/>
    <col min="7428" max="7428" width="13" style="46" customWidth="1"/>
    <col min="7429" max="7429" width="3.33203125" style="46" customWidth="1"/>
    <col min="7430" max="7430" width="13.44140625" style="46" customWidth="1"/>
    <col min="7431" max="7431" width="2.5546875" style="46" customWidth="1"/>
    <col min="7432" max="7432" width="10.5546875" style="46" bestFit="1" customWidth="1"/>
    <col min="7433" max="7433" width="10.44140625" style="46" bestFit="1" customWidth="1"/>
    <col min="7434" max="7680" width="8.6640625" style="46"/>
    <col min="7681" max="7681" width="54.6640625" style="46" customWidth="1"/>
    <col min="7682" max="7682" width="10.5546875" style="46" bestFit="1" customWidth="1"/>
    <col min="7683" max="7683" width="2.44140625" style="46" customWidth="1"/>
    <col min="7684" max="7684" width="13" style="46" customWidth="1"/>
    <col min="7685" max="7685" width="3.33203125" style="46" customWidth="1"/>
    <col min="7686" max="7686" width="13.44140625" style="46" customWidth="1"/>
    <col min="7687" max="7687" width="2.5546875" style="46" customWidth="1"/>
    <col min="7688" max="7688" width="10.5546875" style="46" bestFit="1" customWidth="1"/>
    <col min="7689" max="7689" width="10.44140625" style="46" bestFit="1" customWidth="1"/>
    <col min="7690" max="7936" width="8.6640625" style="46"/>
    <col min="7937" max="7937" width="54.6640625" style="46" customWidth="1"/>
    <col min="7938" max="7938" width="10.5546875" style="46" bestFit="1" customWidth="1"/>
    <col min="7939" max="7939" width="2.44140625" style="46" customWidth="1"/>
    <col min="7940" max="7940" width="13" style="46" customWidth="1"/>
    <col min="7941" max="7941" width="3.33203125" style="46" customWidth="1"/>
    <col min="7942" max="7942" width="13.44140625" style="46" customWidth="1"/>
    <col min="7943" max="7943" width="2.5546875" style="46" customWidth="1"/>
    <col min="7944" max="7944" width="10.5546875" style="46" bestFit="1" customWidth="1"/>
    <col min="7945" max="7945" width="10.44140625" style="46" bestFit="1" customWidth="1"/>
    <col min="7946" max="8192" width="8.6640625" style="46"/>
    <col min="8193" max="8193" width="54.6640625" style="46" customWidth="1"/>
    <col min="8194" max="8194" width="10.5546875" style="46" bestFit="1" customWidth="1"/>
    <col min="8195" max="8195" width="2.44140625" style="46" customWidth="1"/>
    <col min="8196" max="8196" width="13" style="46" customWidth="1"/>
    <col min="8197" max="8197" width="3.33203125" style="46" customWidth="1"/>
    <col min="8198" max="8198" width="13.44140625" style="46" customWidth="1"/>
    <col min="8199" max="8199" width="2.5546875" style="46" customWidth="1"/>
    <col min="8200" max="8200" width="10.5546875" style="46" bestFit="1" customWidth="1"/>
    <col min="8201" max="8201" width="10.44140625" style="46" bestFit="1" customWidth="1"/>
    <col min="8202" max="8448" width="8.6640625" style="46"/>
    <col min="8449" max="8449" width="54.6640625" style="46" customWidth="1"/>
    <col min="8450" max="8450" width="10.5546875" style="46" bestFit="1" customWidth="1"/>
    <col min="8451" max="8451" width="2.44140625" style="46" customWidth="1"/>
    <col min="8452" max="8452" width="13" style="46" customWidth="1"/>
    <col min="8453" max="8453" width="3.33203125" style="46" customWidth="1"/>
    <col min="8454" max="8454" width="13.44140625" style="46" customWidth="1"/>
    <col min="8455" max="8455" width="2.5546875" style="46" customWidth="1"/>
    <col min="8456" max="8456" width="10.5546875" style="46" bestFit="1" customWidth="1"/>
    <col min="8457" max="8457" width="10.44140625" style="46" bestFit="1" customWidth="1"/>
    <col min="8458" max="8704" width="8.6640625" style="46"/>
    <col min="8705" max="8705" width="54.6640625" style="46" customWidth="1"/>
    <col min="8706" max="8706" width="10.5546875" style="46" bestFit="1" customWidth="1"/>
    <col min="8707" max="8707" width="2.44140625" style="46" customWidth="1"/>
    <col min="8708" max="8708" width="13" style="46" customWidth="1"/>
    <col min="8709" max="8709" width="3.33203125" style="46" customWidth="1"/>
    <col min="8710" max="8710" width="13.44140625" style="46" customWidth="1"/>
    <col min="8711" max="8711" width="2.5546875" style="46" customWidth="1"/>
    <col min="8712" max="8712" width="10.5546875" style="46" bestFit="1" customWidth="1"/>
    <col min="8713" max="8713" width="10.44140625" style="46" bestFit="1" customWidth="1"/>
    <col min="8714" max="8960" width="8.6640625" style="46"/>
    <col min="8961" max="8961" width="54.6640625" style="46" customWidth="1"/>
    <col min="8962" max="8962" width="10.5546875" style="46" bestFit="1" customWidth="1"/>
    <col min="8963" max="8963" width="2.44140625" style="46" customWidth="1"/>
    <col min="8964" max="8964" width="13" style="46" customWidth="1"/>
    <col min="8965" max="8965" width="3.33203125" style="46" customWidth="1"/>
    <col min="8966" max="8966" width="13.44140625" style="46" customWidth="1"/>
    <col min="8967" max="8967" width="2.5546875" style="46" customWidth="1"/>
    <col min="8968" max="8968" width="10.5546875" style="46" bestFit="1" customWidth="1"/>
    <col min="8969" max="8969" width="10.44140625" style="46" bestFit="1" customWidth="1"/>
    <col min="8970" max="9216" width="8.6640625" style="46"/>
    <col min="9217" max="9217" width="54.6640625" style="46" customWidth="1"/>
    <col min="9218" max="9218" width="10.5546875" style="46" bestFit="1" customWidth="1"/>
    <col min="9219" max="9219" width="2.44140625" style="46" customWidth="1"/>
    <col min="9220" max="9220" width="13" style="46" customWidth="1"/>
    <col min="9221" max="9221" width="3.33203125" style="46" customWidth="1"/>
    <col min="9222" max="9222" width="13.44140625" style="46" customWidth="1"/>
    <col min="9223" max="9223" width="2.5546875" style="46" customWidth="1"/>
    <col min="9224" max="9224" width="10.5546875" style="46" bestFit="1" customWidth="1"/>
    <col min="9225" max="9225" width="10.44140625" style="46" bestFit="1" customWidth="1"/>
    <col min="9226" max="9472" width="8.6640625" style="46"/>
    <col min="9473" max="9473" width="54.6640625" style="46" customWidth="1"/>
    <col min="9474" max="9474" width="10.5546875" style="46" bestFit="1" customWidth="1"/>
    <col min="9475" max="9475" width="2.44140625" style="46" customWidth="1"/>
    <col min="9476" max="9476" width="13" style="46" customWidth="1"/>
    <col min="9477" max="9477" width="3.33203125" style="46" customWidth="1"/>
    <col min="9478" max="9478" width="13.44140625" style="46" customWidth="1"/>
    <col min="9479" max="9479" width="2.5546875" style="46" customWidth="1"/>
    <col min="9480" max="9480" width="10.5546875" style="46" bestFit="1" customWidth="1"/>
    <col min="9481" max="9481" width="10.44140625" style="46" bestFit="1" customWidth="1"/>
    <col min="9482" max="9728" width="8.6640625" style="46"/>
    <col min="9729" max="9729" width="54.6640625" style="46" customWidth="1"/>
    <col min="9730" max="9730" width="10.5546875" style="46" bestFit="1" customWidth="1"/>
    <col min="9731" max="9731" width="2.44140625" style="46" customWidth="1"/>
    <col min="9732" max="9732" width="13" style="46" customWidth="1"/>
    <col min="9733" max="9733" width="3.33203125" style="46" customWidth="1"/>
    <col min="9734" max="9734" width="13.44140625" style="46" customWidth="1"/>
    <col min="9735" max="9735" width="2.5546875" style="46" customWidth="1"/>
    <col min="9736" max="9736" width="10.5546875" style="46" bestFit="1" customWidth="1"/>
    <col min="9737" max="9737" width="10.44140625" style="46" bestFit="1" customWidth="1"/>
    <col min="9738" max="9984" width="8.6640625" style="46"/>
    <col min="9985" max="9985" width="54.6640625" style="46" customWidth="1"/>
    <col min="9986" max="9986" width="10.5546875" style="46" bestFit="1" customWidth="1"/>
    <col min="9987" max="9987" width="2.44140625" style="46" customWidth="1"/>
    <col min="9988" max="9988" width="13" style="46" customWidth="1"/>
    <col min="9989" max="9989" width="3.33203125" style="46" customWidth="1"/>
    <col min="9990" max="9990" width="13.44140625" style="46" customWidth="1"/>
    <col min="9991" max="9991" width="2.5546875" style="46" customWidth="1"/>
    <col min="9992" max="9992" width="10.5546875" style="46" bestFit="1" customWidth="1"/>
    <col min="9993" max="9993" width="10.44140625" style="46" bestFit="1" customWidth="1"/>
    <col min="9994" max="10240" width="8.6640625" style="46"/>
    <col min="10241" max="10241" width="54.6640625" style="46" customWidth="1"/>
    <col min="10242" max="10242" width="10.5546875" style="46" bestFit="1" customWidth="1"/>
    <col min="10243" max="10243" width="2.44140625" style="46" customWidth="1"/>
    <col min="10244" max="10244" width="13" style="46" customWidth="1"/>
    <col min="10245" max="10245" width="3.33203125" style="46" customWidth="1"/>
    <col min="10246" max="10246" width="13.44140625" style="46" customWidth="1"/>
    <col min="10247" max="10247" width="2.5546875" style="46" customWidth="1"/>
    <col min="10248" max="10248" width="10.5546875" style="46" bestFit="1" customWidth="1"/>
    <col min="10249" max="10249" width="10.44140625" style="46" bestFit="1" customWidth="1"/>
    <col min="10250" max="10496" width="8.6640625" style="46"/>
    <col min="10497" max="10497" width="54.6640625" style="46" customWidth="1"/>
    <col min="10498" max="10498" width="10.5546875" style="46" bestFit="1" customWidth="1"/>
    <col min="10499" max="10499" width="2.44140625" style="46" customWidth="1"/>
    <col min="10500" max="10500" width="13" style="46" customWidth="1"/>
    <col min="10501" max="10501" width="3.33203125" style="46" customWidth="1"/>
    <col min="10502" max="10502" width="13.44140625" style="46" customWidth="1"/>
    <col min="10503" max="10503" width="2.5546875" style="46" customWidth="1"/>
    <col min="10504" max="10504" width="10.5546875" style="46" bestFit="1" customWidth="1"/>
    <col min="10505" max="10505" width="10.44140625" style="46" bestFit="1" customWidth="1"/>
    <col min="10506" max="10752" width="8.6640625" style="46"/>
    <col min="10753" max="10753" width="54.6640625" style="46" customWidth="1"/>
    <col min="10754" max="10754" width="10.5546875" style="46" bestFit="1" customWidth="1"/>
    <col min="10755" max="10755" width="2.44140625" style="46" customWidth="1"/>
    <col min="10756" max="10756" width="13" style="46" customWidth="1"/>
    <col min="10757" max="10757" width="3.33203125" style="46" customWidth="1"/>
    <col min="10758" max="10758" width="13.44140625" style="46" customWidth="1"/>
    <col min="10759" max="10759" width="2.5546875" style="46" customWidth="1"/>
    <col min="10760" max="10760" width="10.5546875" style="46" bestFit="1" customWidth="1"/>
    <col min="10761" max="10761" width="10.44140625" style="46" bestFit="1" customWidth="1"/>
    <col min="10762" max="11008" width="8.6640625" style="46"/>
    <col min="11009" max="11009" width="54.6640625" style="46" customWidth="1"/>
    <col min="11010" max="11010" width="10.5546875" style="46" bestFit="1" customWidth="1"/>
    <col min="11011" max="11011" width="2.44140625" style="46" customWidth="1"/>
    <col min="11012" max="11012" width="13" style="46" customWidth="1"/>
    <col min="11013" max="11013" width="3.33203125" style="46" customWidth="1"/>
    <col min="11014" max="11014" width="13.44140625" style="46" customWidth="1"/>
    <col min="11015" max="11015" width="2.5546875" style="46" customWidth="1"/>
    <col min="11016" max="11016" width="10.5546875" style="46" bestFit="1" customWidth="1"/>
    <col min="11017" max="11017" width="10.44140625" style="46" bestFit="1" customWidth="1"/>
    <col min="11018" max="11264" width="8.6640625" style="46"/>
    <col min="11265" max="11265" width="54.6640625" style="46" customWidth="1"/>
    <col min="11266" max="11266" width="10.5546875" style="46" bestFit="1" customWidth="1"/>
    <col min="11267" max="11267" width="2.44140625" style="46" customWidth="1"/>
    <col min="11268" max="11268" width="13" style="46" customWidth="1"/>
    <col min="11269" max="11269" width="3.33203125" style="46" customWidth="1"/>
    <col min="11270" max="11270" width="13.44140625" style="46" customWidth="1"/>
    <col min="11271" max="11271" width="2.5546875" style="46" customWidth="1"/>
    <col min="11272" max="11272" width="10.5546875" style="46" bestFit="1" customWidth="1"/>
    <col min="11273" max="11273" width="10.44140625" style="46" bestFit="1" customWidth="1"/>
    <col min="11274" max="11520" width="8.6640625" style="46"/>
    <col min="11521" max="11521" width="54.6640625" style="46" customWidth="1"/>
    <col min="11522" max="11522" width="10.5546875" style="46" bestFit="1" customWidth="1"/>
    <col min="11523" max="11523" width="2.44140625" style="46" customWidth="1"/>
    <col min="11524" max="11524" width="13" style="46" customWidth="1"/>
    <col min="11525" max="11525" width="3.33203125" style="46" customWidth="1"/>
    <col min="11526" max="11526" width="13.44140625" style="46" customWidth="1"/>
    <col min="11527" max="11527" width="2.5546875" style="46" customWidth="1"/>
    <col min="11528" max="11528" width="10.5546875" style="46" bestFit="1" customWidth="1"/>
    <col min="11529" max="11529" width="10.44140625" style="46" bestFit="1" customWidth="1"/>
    <col min="11530" max="11776" width="8.6640625" style="46"/>
    <col min="11777" max="11777" width="54.6640625" style="46" customWidth="1"/>
    <col min="11778" max="11778" width="10.5546875" style="46" bestFit="1" customWidth="1"/>
    <col min="11779" max="11779" width="2.44140625" style="46" customWidth="1"/>
    <col min="11780" max="11780" width="13" style="46" customWidth="1"/>
    <col min="11781" max="11781" width="3.33203125" style="46" customWidth="1"/>
    <col min="11782" max="11782" width="13.44140625" style="46" customWidth="1"/>
    <col min="11783" max="11783" width="2.5546875" style="46" customWidth="1"/>
    <col min="11784" max="11784" width="10.5546875" style="46" bestFit="1" customWidth="1"/>
    <col min="11785" max="11785" width="10.44140625" style="46" bestFit="1" customWidth="1"/>
    <col min="11786" max="12032" width="8.6640625" style="46"/>
    <col min="12033" max="12033" width="54.6640625" style="46" customWidth="1"/>
    <col min="12034" max="12034" width="10.5546875" style="46" bestFit="1" customWidth="1"/>
    <col min="12035" max="12035" width="2.44140625" style="46" customWidth="1"/>
    <col min="12036" max="12036" width="13" style="46" customWidth="1"/>
    <col min="12037" max="12037" width="3.33203125" style="46" customWidth="1"/>
    <col min="12038" max="12038" width="13.44140625" style="46" customWidth="1"/>
    <col min="12039" max="12039" width="2.5546875" style="46" customWidth="1"/>
    <col min="12040" max="12040" width="10.5546875" style="46" bestFit="1" customWidth="1"/>
    <col min="12041" max="12041" width="10.44140625" style="46" bestFit="1" customWidth="1"/>
    <col min="12042" max="12288" width="8.6640625" style="46"/>
    <col min="12289" max="12289" width="54.6640625" style="46" customWidth="1"/>
    <col min="12290" max="12290" width="10.5546875" style="46" bestFit="1" customWidth="1"/>
    <col min="12291" max="12291" width="2.44140625" style="46" customWidth="1"/>
    <col min="12292" max="12292" width="13" style="46" customWidth="1"/>
    <col min="12293" max="12293" width="3.33203125" style="46" customWidth="1"/>
    <col min="12294" max="12294" width="13.44140625" style="46" customWidth="1"/>
    <col min="12295" max="12295" width="2.5546875" style="46" customWidth="1"/>
    <col min="12296" max="12296" width="10.5546875" style="46" bestFit="1" customWidth="1"/>
    <col min="12297" max="12297" width="10.44140625" style="46" bestFit="1" customWidth="1"/>
    <col min="12298" max="12544" width="8.6640625" style="46"/>
    <col min="12545" max="12545" width="54.6640625" style="46" customWidth="1"/>
    <col min="12546" max="12546" width="10.5546875" style="46" bestFit="1" customWidth="1"/>
    <col min="12547" max="12547" width="2.44140625" style="46" customWidth="1"/>
    <col min="12548" max="12548" width="13" style="46" customWidth="1"/>
    <col min="12549" max="12549" width="3.33203125" style="46" customWidth="1"/>
    <col min="12550" max="12550" width="13.44140625" style="46" customWidth="1"/>
    <col min="12551" max="12551" width="2.5546875" style="46" customWidth="1"/>
    <col min="12552" max="12552" width="10.5546875" style="46" bestFit="1" customWidth="1"/>
    <col min="12553" max="12553" width="10.44140625" style="46" bestFit="1" customWidth="1"/>
    <col min="12554" max="12800" width="8.6640625" style="46"/>
    <col min="12801" max="12801" width="54.6640625" style="46" customWidth="1"/>
    <col min="12802" max="12802" width="10.5546875" style="46" bestFit="1" customWidth="1"/>
    <col min="12803" max="12803" width="2.44140625" style="46" customWidth="1"/>
    <col min="12804" max="12804" width="13" style="46" customWidth="1"/>
    <col min="12805" max="12805" width="3.33203125" style="46" customWidth="1"/>
    <col min="12806" max="12806" width="13.44140625" style="46" customWidth="1"/>
    <col min="12807" max="12807" width="2.5546875" style="46" customWidth="1"/>
    <col min="12808" max="12808" width="10.5546875" style="46" bestFit="1" customWidth="1"/>
    <col min="12809" max="12809" width="10.44140625" style="46" bestFit="1" customWidth="1"/>
    <col min="12810" max="13056" width="8.6640625" style="46"/>
    <col min="13057" max="13057" width="54.6640625" style="46" customWidth="1"/>
    <col min="13058" max="13058" width="10.5546875" style="46" bestFit="1" customWidth="1"/>
    <col min="13059" max="13059" width="2.44140625" style="46" customWidth="1"/>
    <col min="13060" max="13060" width="13" style="46" customWidth="1"/>
    <col min="13061" max="13061" width="3.33203125" style="46" customWidth="1"/>
    <col min="13062" max="13062" width="13.44140625" style="46" customWidth="1"/>
    <col min="13063" max="13063" width="2.5546875" style="46" customWidth="1"/>
    <col min="13064" max="13064" width="10.5546875" style="46" bestFit="1" customWidth="1"/>
    <col min="13065" max="13065" width="10.44140625" style="46" bestFit="1" customWidth="1"/>
    <col min="13066" max="13312" width="8.6640625" style="46"/>
    <col min="13313" max="13313" width="54.6640625" style="46" customWidth="1"/>
    <col min="13314" max="13314" width="10.5546875" style="46" bestFit="1" customWidth="1"/>
    <col min="13315" max="13315" width="2.44140625" style="46" customWidth="1"/>
    <col min="13316" max="13316" width="13" style="46" customWidth="1"/>
    <col min="13317" max="13317" width="3.33203125" style="46" customWidth="1"/>
    <col min="13318" max="13318" width="13.44140625" style="46" customWidth="1"/>
    <col min="13319" max="13319" width="2.5546875" style="46" customWidth="1"/>
    <col min="13320" max="13320" width="10.5546875" style="46" bestFit="1" customWidth="1"/>
    <col min="13321" max="13321" width="10.44140625" style="46" bestFit="1" customWidth="1"/>
    <col min="13322" max="13568" width="8.6640625" style="46"/>
    <col min="13569" max="13569" width="54.6640625" style="46" customWidth="1"/>
    <col min="13570" max="13570" width="10.5546875" style="46" bestFit="1" customWidth="1"/>
    <col min="13571" max="13571" width="2.44140625" style="46" customWidth="1"/>
    <col min="13572" max="13572" width="13" style="46" customWidth="1"/>
    <col min="13573" max="13573" width="3.33203125" style="46" customWidth="1"/>
    <col min="13574" max="13574" width="13.44140625" style="46" customWidth="1"/>
    <col min="13575" max="13575" width="2.5546875" style="46" customWidth="1"/>
    <col min="13576" max="13576" width="10.5546875" style="46" bestFit="1" customWidth="1"/>
    <col min="13577" max="13577" width="10.44140625" style="46" bestFit="1" customWidth="1"/>
    <col min="13578" max="13824" width="8.6640625" style="46"/>
    <col min="13825" max="13825" width="54.6640625" style="46" customWidth="1"/>
    <col min="13826" max="13826" width="10.5546875" style="46" bestFit="1" customWidth="1"/>
    <col min="13827" max="13827" width="2.44140625" style="46" customWidth="1"/>
    <col min="13828" max="13828" width="13" style="46" customWidth="1"/>
    <col min="13829" max="13829" width="3.33203125" style="46" customWidth="1"/>
    <col min="13830" max="13830" width="13.44140625" style="46" customWidth="1"/>
    <col min="13831" max="13831" width="2.5546875" style="46" customWidth="1"/>
    <col min="13832" max="13832" width="10.5546875" style="46" bestFit="1" customWidth="1"/>
    <col min="13833" max="13833" width="10.44140625" style="46" bestFit="1" customWidth="1"/>
    <col min="13834" max="14080" width="8.6640625" style="46"/>
    <col min="14081" max="14081" width="54.6640625" style="46" customWidth="1"/>
    <col min="14082" max="14082" width="10.5546875" style="46" bestFit="1" customWidth="1"/>
    <col min="14083" max="14083" width="2.44140625" style="46" customWidth="1"/>
    <col min="14084" max="14084" width="13" style="46" customWidth="1"/>
    <col min="14085" max="14085" width="3.33203125" style="46" customWidth="1"/>
    <col min="14086" max="14086" width="13.44140625" style="46" customWidth="1"/>
    <col min="14087" max="14087" width="2.5546875" style="46" customWidth="1"/>
    <col min="14088" max="14088" width="10.5546875" style="46" bestFit="1" customWidth="1"/>
    <col min="14089" max="14089" width="10.44140625" style="46" bestFit="1" customWidth="1"/>
    <col min="14090" max="14336" width="8.6640625" style="46"/>
    <col min="14337" max="14337" width="54.6640625" style="46" customWidth="1"/>
    <col min="14338" max="14338" width="10.5546875" style="46" bestFit="1" customWidth="1"/>
    <col min="14339" max="14339" width="2.44140625" style="46" customWidth="1"/>
    <col min="14340" max="14340" width="13" style="46" customWidth="1"/>
    <col min="14341" max="14341" width="3.33203125" style="46" customWidth="1"/>
    <col min="14342" max="14342" width="13.44140625" style="46" customWidth="1"/>
    <col min="14343" max="14343" width="2.5546875" style="46" customWidth="1"/>
    <col min="14344" max="14344" width="10.5546875" style="46" bestFit="1" customWidth="1"/>
    <col min="14345" max="14345" width="10.44140625" style="46" bestFit="1" customWidth="1"/>
    <col min="14346" max="14592" width="8.6640625" style="46"/>
    <col min="14593" max="14593" width="54.6640625" style="46" customWidth="1"/>
    <col min="14594" max="14594" width="10.5546875" style="46" bestFit="1" customWidth="1"/>
    <col min="14595" max="14595" width="2.44140625" style="46" customWidth="1"/>
    <col min="14596" max="14596" width="13" style="46" customWidth="1"/>
    <col min="14597" max="14597" width="3.33203125" style="46" customWidth="1"/>
    <col min="14598" max="14598" width="13.44140625" style="46" customWidth="1"/>
    <col min="14599" max="14599" width="2.5546875" style="46" customWidth="1"/>
    <col min="14600" max="14600" width="10.5546875" style="46" bestFit="1" customWidth="1"/>
    <col min="14601" max="14601" width="10.44140625" style="46" bestFit="1" customWidth="1"/>
    <col min="14602" max="14848" width="8.6640625" style="46"/>
    <col min="14849" max="14849" width="54.6640625" style="46" customWidth="1"/>
    <col min="14850" max="14850" width="10.5546875" style="46" bestFit="1" customWidth="1"/>
    <col min="14851" max="14851" width="2.44140625" style="46" customWidth="1"/>
    <col min="14852" max="14852" width="13" style="46" customWidth="1"/>
    <col min="14853" max="14853" width="3.33203125" style="46" customWidth="1"/>
    <col min="14854" max="14854" width="13.44140625" style="46" customWidth="1"/>
    <col min="14855" max="14855" width="2.5546875" style="46" customWidth="1"/>
    <col min="14856" max="14856" width="10.5546875" style="46" bestFit="1" customWidth="1"/>
    <col min="14857" max="14857" width="10.44140625" style="46" bestFit="1" customWidth="1"/>
    <col min="14858" max="15104" width="8.6640625" style="46"/>
    <col min="15105" max="15105" width="54.6640625" style="46" customWidth="1"/>
    <col min="15106" max="15106" width="10.5546875" style="46" bestFit="1" customWidth="1"/>
    <col min="15107" max="15107" width="2.44140625" style="46" customWidth="1"/>
    <col min="15108" max="15108" width="13" style="46" customWidth="1"/>
    <col min="15109" max="15109" width="3.33203125" style="46" customWidth="1"/>
    <col min="15110" max="15110" width="13.44140625" style="46" customWidth="1"/>
    <col min="15111" max="15111" width="2.5546875" style="46" customWidth="1"/>
    <col min="15112" max="15112" width="10.5546875" style="46" bestFit="1" customWidth="1"/>
    <col min="15113" max="15113" width="10.44140625" style="46" bestFit="1" customWidth="1"/>
    <col min="15114" max="15360" width="8.6640625" style="46"/>
    <col min="15361" max="15361" width="54.6640625" style="46" customWidth="1"/>
    <col min="15362" max="15362" width="10.5546875" style="46" bestFit="1" customWidth="1"/>
    <col min="15363" max="15363" width="2.44140625" style="46" customWidth="1"/>
    <col min="15364" max="15364" width="13" style="46" customWidth="1"/>
    <col min="15365" max="15365" width="3.33203125" style="46" customWidth="1"/>
    <col min="15366" max="15366" width="13.44140625" style="46" customWidth="1"/>
    <col min="15367" max="15367" width="2.5546875" style="46" customWidth="1"/>
    <col min="15368" max="15368" width="10.5546875" style="46" bestFit="1" customWidth="1"/>
    <col min="15369" max="15369" width="10.44140625" style="46" bestFit="1" customWidth="1"/>
    <col min="15370" max="15616" width="8.6640625" style="46"/>
    <col min="15617" max="15617" width="54.6640625" style="46" customWidth="1"/>
    <col min="15618" max="15618" width="10.5546875" style="46" bestFit="1" customWidth="1"/>
    <col min="15619" max="15619" width="2.44140625" style="46" customWidth="1"/>
    <col min="15620" max="15620" width="13" style="46" customWidth="1"/>
    <col min="15621" max="15621" width="3.33203125" style="46" customWidth="1"/>
    <col min="15622" max="15622" width="13.44140625" style="46" customWidth="1"/>
    <col min="15623" max="15623" width="2.5546875" style="46" customWidth="1"/>
    <col min="15624" max="15624" width="10.5546875" style="46" bestFit="1" customWidth="1"/>
    <col min="15625" max="15625" width="10.44140625" style="46" bestFit="1" customWidth="1"/>
    <col min="15626" max="15872" width="8.6640625" style="46"/>
    <col min="15873" max="15873" width="54.6640625" style="46" customWidth="1"/>
    <col min="15874" max="15874" width="10.5546875" style="46" bestFit="1" customWidth="1"/>
    <col min="15875" max="15875" width="2.44140625" style="46" customWidth="1"/>
    <col min="15876" max="15876" width="13" style="46" customWidth="1"/>
    <col min="15877" max="15877" width="3.33203125" style="46" customWidth="1"/>
    <col min="15878" max="15878" width="13.44140625" style="46" customWidth="1"/>
    <col min="15879" max="15879" width="2.5546875" style="46" customWidth="1"/>
    <col min="15880" max="15880" width="10.5546875" style="46" bestFit="1" customWidth="1"/>
    <col min="15881" max="15881" width="10.44140625" style="46" bestFit="1" customWidth="1"/>
    <col min="15882" max="16128" width="8.6640625" style="46"/>
    <col min="16129" max="16129" width="54.6640625" style="46" customWidth="1"/>
    <col min="16130" max="16130" width="10.5546875" style="46" bestFit="1" customWidth="1"/>
    <col min="16131" max="16131" width="2.44140625" style="46" customWidth="1"/>
    <col min="16132" max="16132" width="13" style="46" customWidth="1"/>
    <col min="16133" max="16133" width="3.33203125" style="46" customWidth="1"/>
    <col min="16134" max="16134" width="13.44140625" style="46" customWidth="1"/>
    <col min="16135" max="16135" width="2.5546875" style="46" customWidth="1"/>
    <col min="16136" max="16136" width="10.5546875" style="46" bestFit="1" customWidth="1"/>
    <col min="16137" max="16137" width="10.44140625" style="46" bestFit="1" customWidth="1"/>
    <col min="16138" max="16384" width="8.6640625" style="46"/>
  </cols>
  <sheetData>
    <row r="1" spans="1:8" ht="13.8" x14ac:dyDescent="0.25">
      <c r="A1" s="103" t="str">
        <f>Input!A1</f>
        <v>Chatauqua Learn and Serve</v>
      </c>
      <c r="B1" s="103"/>
      <c r="C1" s="103"/>
      <c r="D1" s="103"/>
      <c r="E1" s="103"/>
      <c r="F1" s="103"/>
      <c r="G1" s="103"/>
      <c r="H1" s="51"/>
    </row>
    <row r="2" spans="1:8" ht="13.8" x14ac:dyDescent="0.25">
      <c r="A2" s="103" t="s">
        <v>340</v>
      </c>
      <c r="B2" s="103"/>
      <c r="C2" s="103"/>
      <c r="D2" s="103"/>
      <c r="E2" s="103"/>
      <c r="F2" s="103"/>
      <c r="G2" s="103"/>
      <c r="H2" s="51"/>
    </row>
    <row r="3" spans="1:8" ht="13.8" x14ac:dyDescent="0.25">
      <c r="A3" s="104">
        <v>44227</v>
      </c>
      <c r="B3" s="105"/>
      <c r="C3" s="105"/>
      <c r="D3" s="105"/>
      <c r="E3" s="105"/>
      <c r="F3" s="105"/>
      <c r="G3" s="105"/>
      <c r="H3" s="51"/>
    </row>
    <row r="4" spans="1:8" ht="13.8" x14ac:dyDescent="0.25">
      <c r="H4" s="51"/>
    </row>
    <row r="5" spans="1:8" ht="13.8" x14ac:dyDescent="0.25">
      <c r="A5" s="52"/>
      <c r="B5" s="52"/>
      <c r="C5" s="52"/>
      <c r="D5" s="52"/>
      <c r="E5" s="52"/>
      <c r="F5" s="52"/>
      <c r="G5" s="52"/>
      <c r="H5" s="51"/>
    </row>
    <row r="6" spans="1:8" ht="48" customHeight="1" x14ac:dyDescent="0.25">
      <c r="A6" s="52"/>
      <c r="B6" s="53" t="s">
        <v>71</v>
      </c>
      <c r="C6" s="53"/>
      <c r="D6" s="53" t="s">
        <v>339</v>
      </c>
      <c r="E6" s="53"/>
      <c r="F6" s="53" t="s">
        <v>353</v>
      </c>
      <c r="G6" s="53"/>
      <c r="H6" s="54" t="s">
        <v>72</v>
      </c>
    </row>
    <row r="7" spans="1:8" ht="13.8" x14ac:dyDescent="0.25">
      <c r="A7" s="52"/>
      <c r="B7" s="52"/>
      <c r="C7" s="52"/>
      <c r="D7" s="52"/>
      <c r="E7" s="52"/>
      <c r="F7" s="52"/>
      <c r="G7" s="52"/>
      <c r="H7" s="52"/>
    </row>
    <row r="8" spans="1:8" ht="13.8" x14ac:dyDescent="0.25">
      <c r="A8" s="55" t="s">
        <v>343</v>
      </c>
      <c r="B8" s="52"/>
      <c r="C8" s="52"/>
      <c r="D8" s="52"/>
      <c r="E8" s="52"/>
      <c r="F8" s="52"/>
      <c r="G8" s="52"/>
      <c r="H8" s="52"/>
    </row>
    <row r="9" spans="1:8" ht="13.8" x14ac:dyDescent="0.25">
      <c r="A9" s="52"/>
      <c r="B9" s="52"/>
      <c r="C9" s="52"/>
      <c r="D9" s="52"/>
      <c r="E9" s="52"/>
      <c r="F9" s="52"/>
      <c r="G9" s="52"/>
      <c r="H9" s="52"/>
    </row>
    <row r="10" spans="1:8" ht="13.8" x14ac:dyDescent="0.25">
      <c r="A10" s="98" t="s">
        <v>341</v>
      </c>
      <c r="B10" s="63">
        <v>275538.28999999998</v>
      </c>
      <c r="C10" s="63"/>
      <c r="D10" s="63"/>
      <c r="E10" s="63"/>
      <c r="F10" s="63"/>
      <c r="G10" s="63"/>
      <c r="H10" s="63">
        <f t="shared" ref="H10:H15" si="0">SUM(B10:G10)</f>
        <v>275538.28999999998</v>
      </c>
    </row>
    <row r="11" spans="1:8" ht="13.8" x14ac:dyDescent="0.25">
      <c r="A11" s="98" t="s">
        <v>342</v>
      </c>
      <c r="B11" s="63">
        <v>385653.55</v>
      </c>
      <c r="C11" s="63"/>
      <c r="D11" s="63"/>
      <c r="E11" s="63"/>
      <c r="F11" s="63"/>
      <c r="G11" s="63"/>
      <c r="H11" s="63">
        <f t="shared" si="0"/>
        <v>385653.55</v>
      </c>
    </row>
    <row r="12" spans="1:8" ht="13.8" x14ac:dyDescent="0.25">
      <c r="A12" s="98" t="s">
        <v>73</v>
      </c>
      <c r="B12" s="63">
        <f>1000+1000</f>
        <v>2000</v>
      </c>
      <c r="C12" s="63"/>
      <c r="D12" s="63"/>
      <c r="E12" s="63"/>
      <c r="F12" s="63"/>
      <c r="G12" s="63"/>
      <c r="H12" s="63">
        <f t="shared" si="0"/>
        <v>2000</v>
      </c>
    </row>
    <row r="13" spans="1:8" ht="13.8" x14ac:dyDescent="0.25">
      <c r="A13" s="98" t="s">
        <v>76</v>
      </c>
      <c r="B13" s="63"/>
      <c r="C13" s="63"/>
      <c r="D13" s="63"/>
      <c r="E13" s="63"/>
      <c r="F13" s="63"/>
      <c r="G13" s="63"/>
      <c r="H13" s="63">
        <f t="shared" si="0"/>
        <v>0</v>
      </c>
    </row>
    <row r="14" spans="1:8" ht="13.8" x14ac:dyDescent="0.25">
      <c r="A14" s="98" t="s">
        <v>74</v>
      </c>
      <c r="B14" s="63">
        <f>1157.92+118.58</f>
        <v>1276.5</v>
      </c>
      <c r="C14" s="63"/>
      <c r="D14" s="63">
        <v>71225.789999999994</v>
      </c>
      <c r="E14" s="63"/>
      <c r="F14" s="63">
        <v>2043</v>
      </c>
      <c r="G14" s="63"/>
      <c r="H14" s="63">
        <f t="shared" si="0"/>
        <v>74545.289999999994</v>
      </c>
    </row>
    <row r="15" spans="1:8" ht="13.8" x14ac:dyDescent="0.25">
      <c r="A15" s="98" t="s">
        <v>75</v>
      </c>
      <c r="B15" s="64">
        <f>+D26</f>
        <v>71225.789999999994</v>
      </c>
      <c r="C15" s="64"/>
      <c r="D15" s="64"/>
      <c r="E15" s="64"/>
      <c r="F15" s="64">
        <v>24525.23</v>
      </c>
      <c r="G15" s="64"/>
      <c r="H15" s="64">
        <f t="shared" si="0"/>
        <v>95751.01999999999</v>
      </c>
    </row>
    <row r="16" spans="1:8" ht="13.8" x14ac:dyDescent="0.25">
      <c r="A16" s="52"/>
      <c r="B16" s="56"/>
      <c r="C16" s="56"/>
      <c r="D16" s="56"/>
      <c r="E16" s="56"/>
      <c r="F16" s="56"/>
      <c r="G16" s="56"/>
      <c r="H16" s="56"/>
    </row>
    <row r="17" spans="1:10" ht="13.8" x14ac:dyDescent="0.25">
      <c r="A17" s="59" t="s">
        <v>344</v>
      </c>
      <c r="B17" s="61">
        <f>SUM(B10:B15)</f>
        <v>735694.13</v>
      </c>
      <c r="C17" s="56"/>
      <c r="D17" s="61">
        <f>SUM(D10:D15)</f>
        <v>71225.789999999994</v>
      </c>
      <c r="E17" s="57"/>
      <c r="F17" s="61">
        <f>SUM(F10:F15)</f>
        <v>26568.23</v>
      </c>
      <c r="G17" s="57"/>
      <c r="H17" s="61">
        <f>SUM(H10:H15)</f>
        <v>833488.15</v>
      </c>
      <c r="I17" s="49"/>
    </row>
    <row r="18" spans="1:10" ht="13.8" x14ac:dyDescent="0.25">
      <c r="A18" s="52"/>
      <c r="B18" s="56"/>
      <c r="C18" s="56"/>
      <c r="D18" s="56"/>
      <c r="E18" s="56"/>
      <c r="F18" s="56"/>
      <c r="G18" s="56"/>
      <c r="H18" s="56"/>
      <c r="I18" s="66"/>
    </row>
    <row r="19" spans="1:10" ht="13.8" x14ac:dyDescent="0.25">
      <c r="A19" s="55" t="s">
        <v>345</v>
      </c>
      <c r="B19" s="56"/>
      <c r="C19" s="56"/>
      <c r="D19" s="56"/>
      <c r="E19" s="56"/>
      <c r="F19" s="56"/>
      <c r="G19" s="56"/>
      <c r="H19" s="56"/>
      <c r="I19" s="65"/>
    </row>
    <row r="20" spans="1:10" ht="13.8" x14ac:dyDescent="0.25">
      <c r="B20" s="56"/>
      <c r="C20" s="56"/>
      <c r="D20" s="56"/>
      <c r="E20" s="56"/>
      <c r="F20" s="56"/>
      <c r="G20" s="56"/>
      <c r="H20" s="56"/>
    </row>
    <row r="21" spans="1:10" ht="13.8" x14ac:dyDescent="0.25">
      <c r="A21" s="59" t="s">
        <v>77</v>
      </c>
      <c r="B21" s="56"/>
      <c r="C21" s="56"/>
      <c r="D21" s="56"/>
      <c r="E21" s="56"/>
      <c r="F21" s="56"/>
      <c r="G21" s="56"/>
      <c r="H21" s="56"/>
    </row>
    <row r="22" spans="1:10" ht="13.8" x14ac:dyDescent="0.25">
      <c r="A22" s="98" t="s">
        <v>347</v>
      </c>
      <c r="B22" s="56">
        <v>0</v>
      </c>
      <c r="C22" s="56"/>
      <c r="D22" s="56"/>
      <c r="E22" s="56"/>
      <c r="F22" s="56"/>
      <c r="G22" s="56"/>
      <c r="H22" s="56">
        <f>SUM(B22:G22)</f>
        <v>0</v>
      </c>
    </row>
    <row r="23" spans="1:10" ht="13.8" x14ac:dyDescent="0.25">
      <c r="A23" s="98" t="s">
        <v>348</v>
      </c>
      <c r="B23" s="57">
        <v>4788.96</v>
      </c>
      <c r="C23" s="56"/>
      <c r="D23" s="56">
        <v>0</v>
      </c>
      <c r="E23" s="56"/>
      <c r="F23" s="56"/>
      <c r="G23" s="56"/>
      <c r="H23" s="56">
        <f>SUM(B23:G23)</f>
        <v>4788.96</v>
      </c>
    </row>
    <row r="24" spans="1:10" ht="13.8" x14ac:dyDescent="0.25">
      <c r="A24" s="98" t="s">
        <v>349</v>
      </c>
      <c r="B24" s="57"/>
      <c r="C24" s="56"/>
      <c r="D24" s="56"/>
      <c r="E24" s="57"/>
      <c r="F24" s="56">
        <v>0</v>
      </c>
      <c r="G24" s="56"/>
      <c r="H24" s="56">
        <f>SUM(B24:G24)</f>
        <v>0</v>
      </c>
    </row>
    <row r="25" spans="1:10" ht="13.8" x14ac:dyDescent="0.25">
      <c r="A25" s="98" t="s">
        <v>346</v>
      </c>
      <c r="B25" s="57">
        <v>117582</v>
      </c>
      <c r="C25" s="56"/>
      <c r="D25" s="56"/>
      <c r="E25" s="57"/>
      <c r="F25" s="56"/>
      <c r="G25" s="56"/>
      <c r="H25" s="56">
        <f>SUM(B25:G25)</f>
        <v>117582</v>
      </c>
    </row>
    <row r="26" spans="1:10" ht="13.8" x14ac:dyDescent="0.25">
      <c r="A26" s="98" t="s">
        <v>350</v>
      </c>
      <c r="B26" s="56">
        <f>+F15</f>
        <v>24525.23</v>
      </c>
      <c r="C26" s="56"/>
      <c r="D26" s="56">
        <f>71225.79</f>
        <v>71225.789999999994</v>
      </c>
      <c r="E26" s="56"/>
      <c r="F26" s="56"/>
      <c r="G26" s="56"/>
      <c r="H26" s="56">
        <f>SUM(B26:G26)</f>
        <v>95751.01999999999</v>
      </c>
    </row>
    <row r="27" spans="1:10" ht="13.8" x14ac:dyDescent="0.25">
      <c r="A27" s="52"/>
      <c r="B27" s="57"/>
      <c r="C27" s="56"/>
      <c r="D27" s="56"/>
      <c r="E27" s="57"/>
      <c r="F27" s="56"/>
      <c r="G27" s="56"/>
      <c r="H27" s="56"/>
    </row>
    <row r="28" spans="1:10" ht="13.8" x14ac:dyDescent="0.25">
      <c r="A28" s="59" t="s">
        <v>78</v>
      </c>
      <c r="B28" s="61">
        <f>SUM(B22:B26)</f>
        <v>146896.19</v>
      </c>
      <c r="C28" s="56"/>
      <c r="D28" s="61">
        <f>SUM(D22:D26)</f>
        <v>71225.789999999994</v>
      </c>
      <c r="E28" s="57"/>
      <c r="F28" s="61">
        <f>SUM(F22:F26)</f>
        <v>0</v>
      </c>
      <c r="G28" s="57"/>
      <c r="H28" s="61">
        <f>SUM(H22:H26)</f>
        <v>218121.97999999998</v>
      </c>
      <c r="I28" s="49"/>
    </row>
    <row r="29" spans="1:10" ht="13.8" x14ac:dyDescent="0.25">
      <c r="A29" s="52"/>
      <c r="B29" s="56"/>
      <c r="C29" s="56"/>
      <c r="D29" s="56"/>
      <c r="E29" s="56"/>
      <c r="F29" s="56"/>
      <c r="G29" s="56"/>
      <c r="H29" s="56"/>
    </row>
    <row r="30" spans="1:10" ht="13.8" x14ac:dyDescent="0.25">
      <c r="A30" s="59" t="s">
        <v>79</v>
      </c>
      <c r="B30" s="56"/>
      <c r="C30" s="56"/>
      <c r="D30" s="56"/>
      <c r="E30" s="56"/>
      <c r="F30" s="56"/>
      <c r="G30" s="56"/>
      <c r="H30" s="56"/>
    </row>
    <row r="31" spans="1:10" ht="13.8" x14ac:dyDescent="0.25">
      <c r="A31" s="98" t="s">
        <v>351</v>
      </c>
      <c r="B31" s="62">
        <f>711395.16-103630.9</f>
        <v>607764.26</v>
      </c>
      <c r="C31" s="56"/>
      <c r="D31" s="56"/>
      <c r="E31" s="56"/>
      <c r="F31" s="56">
        <v>5686.23</v>
      </c>
      <c r="G31" s="56"/>
      <c r="H31" s="56">
        <f>SUM(B31:G31)</f>
        <v>613450.49</v>
      </c>
      <c r="J31" s="49"/>
    </row>
    <row r="32" spans="1:10" ht="13.8" x14ac:dyDescent="0.25">
      <c r="A32" s="98" t="s">
        <v>352</v>
      </c>
      <c r="B32" s="57">
        <f ca="1">+'Revenue and Summary'!F52-F32-D32</f>
        <v>-18966.320000000182</v>
      </c>
      <c r="C32" s="56"/>
      <c r="D32" s="56">
        <v>0</v>
      </c>
      <c r="E32" s="57"/>
      <c r="F32" s="56">
        <v>20882</v>
      </c>
      <c r="G32" s="56"/>
      <c r="H32" s="56">
        <f ca="1">SUM(B32:G32)</f>
        <v>1915.6799999998184</v>
      </c>
    </row>
    <row r="33" spans="1:9" ht="13.8" x14ac:dyDescent="0.25">
      <c r="A33" s="52"/>
      <c r="B33" s="58"/>
      <c r="C33" s="56"/>
      <c r="D33" s="56"/>
      <c r="E33" s="57"/>
      <c r="F33" s="56"/>
      <c r="G33" s="56"/>
      <c r="H33" s="56"/>
    </row>
    <row r="34" spans="1:9" ht="13.8" x14ac:dyDescent="0.25">
      <c r="A34" s="59" t="s">
        <v>80</v>
      </c>
      <c r="B34" s="61">
        <f ca="1">SUM(B31:B32)</f>
        <v>588797.93999999983</v>
      </c>
      <c r="C34" s="56">
        <f>SUM(C31:C32)</f>
        <v>0</v>
      </c>
      <c r="D34" s="61">
        <f>SUM(D31:D32)</f>
        <v>0</v>
      </c>
      <c r="E34" s="57"/>
      <c r="F34" s="61">
        <f>SUM(F31:F32)</f>
        <v>26568.23</v>
      </c>
      <c r="G34" s="56"/>
      <c r="H34" s="61">
        <f ca="1">SUM(H31:H32)</f>
        <v>615366.16999999981</v>
      </c>
      <c r="I34" s="49"/>
    </row>
    <row r="35" spans="1:9" ht="13.8" x14ac:dyDescent="0.25">
      <c r="A35" s="52"/>
      <c r="B35" s="56"/>
      <c r="C35" s="56"/>
      <c r="D35" s="56"/>
      <c r="E35" s="56"/>
      <c r="F35" s="56"/>
      <c r="G35" s="56"/>
      <c r="H35" s="56"/>
      <c r="I35" s="49"/>
    </row>
    <row r="36" spans="1:9" ht="14.4" thickBot="1" x14ac:dyDescent="0.3">
      <c r="A36" s="59" t="s">
        <v>81</v>
      </c>
      <c r="B36" s="60">
        <f ca="1">+B28+B34</f>
        <v>735694.12999999989</v>
      </c>
      <c r="C36" s="56"/>
      <c r="D36" s="60">
        <f>+D28+D34</f>
        <v>71225.789999999994</v>
      </c>
      <c r="E36" s="57"/>
      <c r="F36" s="60">
        <f>+F28+F34</f>
        <v>26568.23</v>
      </c>
      <c r="G36" s="57"/>
      <c r="H36" s="60">
        <f ca="1">SUM(B36:F36)</f>
        <v>833488.14999999991</v>
      </c>
    </row>
    <row r="37" spans="1:9" ht="13.8" thickTop="1" x14ac:dyDescent="0.25">
      <c r="A37" s="47"/>
      <c r="B37" s="48"/>
      <c r="C37" s="48"/>
      <c r="D37" s="48"/>
      <c r="E37" s="48"/>
      <c r="F37" s="48"/>
      <c r="G37" s="48"/>
      <c r="H37" s="48"/>
    </row>
    <row r="38" spans="1:9" ht="14.4" hidden="1" x14ac:dyDescent="0.3">
      <c r="B38" s="50">
        <f ca="1">+B17-B36</f>
        <v>0</v>
      </c>
      <c r="C38" s="50"/>
      <c r="D38" s="50">
        <f>+D17-D36</f>
        <v>0</v>
      </c>
      <c r="E38" s="50"/>
      <c r="F38" s="50">
        <f>+F17-F36</f>
        <v>0</v>
      </c>
      <c r="G38" s="50"/>
      <c r="H38" s="50">
        <f ca="1">+H17-H36</f>
        <v>0</v>
      </c>
    </row>
    <row r="39" spans="1:9" ht="14.4" x14ac:dyDescent="0.3">
      <c r="B39" s="50"/>
      <c r="C39" s="50"/>
      <c r="D39" s="50"/>
      <c r="E39" s="50"/>
      <c r="F39" s="50"/>
      <c r="G39" s="50"/>
      <c r="H39" s="97"/>
    </row>
    <row r="40" spans="1:9" ht="14.4" x14ac:dyDescent="0.3">
      <c r="B40" s="50"/>
      <c r="C40" s="50"/>
      <c r="D40" s="50"/>
      <c r="E40" s="50"/>
      <c r="F40" s="50"/>
      <c r="G40" s="50"/>
      <c r="H40" s="50"/>
    </row>
    <row r="41" spans="1:9" ht="14.4" x14ac:dyDescent="0.3">
      <c r="B41" s="50"/>
      <c r="C41" s="50"/>
      <c r="D41" s="50"/>
      <c r="E41" s="50"/>
      <c r="F41" s="50"/>
      <c r="G41" s="50"/>
      <c r="H41" s="50"/>
    </row>
    <row r="42" spans="1:9" ht="14.4" x14ac:dyDescent="0.3">
      <c r="B42" s="50"/>
      <c r="C42" s="50"/>
      <c r="D42" s="50"/>
      <c r="E42" s="50"/>
      <c r="F42" s="50"/>
      <c r="G42" s="50"/>
      <c r="H42" s="50"/>
    </row>
    <row r="43" spans="1:9" ht="14.4" x14ac:dyDescent="0.3">
      <c r="B43" s="50"/>
      <c r="C43" s="50"/>
      <c r="D43" s="50"/>
      <c r="E43" s="50"/>
      <c r="F43" s="50"/>
      <c r="G43" s="50"/>
      <c r="H43" s="50"/>
    </row>
    <row r="44" spans="1:9" ht="14.4" x14ac:dyDescent="0.3">
      <c r="B44" s="50"/>
      <c r="C44" s="50"/>
      <c r="D44" s="50"/>
      <c r="E44" s="50"/>
      <c r="F44" s="50"/>
      <c r="G44" s="50"/>
      <c r="H44" s="50"/>
    </row>
    <row r="45" spans="1:9" ht="14.4" x14ac:dyDescent="0.3">
      <c r="B45" s="50"/>
      <c r="C45" s="50"/>
      <c r="D45" s="50"/>
      <c r="E45" s="50"/>
      <c r="F45" s="50"/>
      <c r="G45" s="50"/>
      <c r="H45" s="50"/>
    </row>
    <row r="46" spans="1:9" ht="14.4" x14ac:dyDescent="0.3">
      <c r="B46" s="50"/>
      <c r="C46" s="50"/>
      <c r="D46" s="50"/>
      <c r="E46" s="50"/>
      <c r="F46" s="50"/>
      <c r="G46" s="50"/>
      <c r="H46" s="50"/>
    </row>
    <row r="47" spans="1:9" ht="14.4" x14ac:dyDescent="0.3">
      <c r="B47" s="50"/>
      <c r="C47" s="50"/>
      <c r="D47" s="50"/>
      <c r="E47" s="50"/>
      <c r="F47" s="50"/>
      <c r="G47" s="50"/>
      <c r="H47" s="50"/>
    </row>
    <row r="48" spans="1:9" ht="14.4" x14ac:dyDescent="0.3">
      <c r="B48" s="50"/>
      <c r="C48" s="50"/>
      <c r="D48" s="50"/>
      <c r="E48" s="50"/>
      <c r="F48" s="50"/>
      <c r="G48" s="50"/>
      <c r="H48" s="50"/>
    </row>
    <row r="49" spans="2:8" ht="14.4" x14ac:dyDescent="0.3">
      <c r="B49" s="50"/>
      <c r="C49" s="50"/>
      <c r="D49" s="50"/>
      <c r="E49" s="50"/>
      <c r="F49" s="50"/>
      <c r="G49" s="50"/>
      <c r="H49" s="50"/>
    </row>
    <row r="50" spans="2:8" ht="14.4" x14ac:dyDescent="0.3">
      <c r="B50" s="50"/>
      <c r="C50" s="50"/>
      <c r="D50" s="50"/>
      <c r="E50" s="50"/>
      <c r="F50" s="50"/>
      <c r="G50" s="50"/>
      <c r="H50" s="50"/>
    </row>
    <row r="51" spans="2:8" ht="14.4" x14ac:dyDescent="0.3">
      <c r="B51" s="50"/>
      <c r="C51" s="50"/>
      <c r="D51" s="50"/>
      <c r="E51" s="50"/>
      <c r="F51" s="50"/>
      <c r="G51" s="50"/>
      <c r="H51" s="50"/>
    </row>
    <row r="52" spans="2:8" ht="14.4" x14ac:dyDescent="0.3">
      <c r="B52" s="50"/>
      <c r="C52" s="50"/>
      <c r="D52" s="50"/>
      <c r="E52" s="50"/>
      <c r="F52" s="50"/>
      <c r="G52" s="50"/>
      <c r="H52" s="50"/>
    </row>
    <row r="53" spans="2:8" ht="14.4" x14ac:dyDescent="0.3">
      <c r="B53" s="50"/>
      <c r="C53" s="50"/>
      <c r="D53" s="50"/>
      <c r="E53" s="50"/>
      <c r="F53" s="50"/>
      <c r="G53" s="50"/>
      <c r="H53" s="50"/>
    </row>
    <row r="54" spans="2:8" ht="14.4" x14ac:dyDescent="0.3">
      <c r="B54" s="50"/>
      <c r="C54" s="50"/>
      <c r="D54" s="50"/>
      <c r="E54" s="50"/>
      <c r="F54" s="50"/>
      <c r="G54" s="50"/>
      <c r="H54" s="50"/>
    </row>
  </sheetData>
  <sheetProtection algorithmName="SHA-512" hashValue="TcgV+oO8OvhBS8C7WJxomo2trEryPljFlas/5ers/ky2ILhOfHx/IHdQztOi6SaGsxMTMkrRwZEWas/69o/SRg==" saltValue="XszZ1z2h5WroALOxalEwOA==" spinCount="100000" sheet="1" pivotTables="0"/>
  <mergeCells count="3">
    <mergeCell ref="A1:G1"/>
    <mergeCell ref="A2:G2"/>
    <mergeCell ref="A3:G3"/>
  </mergeCells>
  <printOptions horizontalCentered="1"/>
  <pageMargins left="0.25" right="0.25" top="0.5" bottom="0.5" header="0.25" footer="0.25"/>
  <pageSetup orientation="landscape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58"/>
  <sheetViews>
    <sheetView zoomScaleNormal="100" workbookViewId="0">
      <selection activeCell="I23" sqref="I23"/>
    </sheetView>
  </sheetViews>
  <sheetFormatPr defaultColWidth="9.109375" defaultRowHeight="13.8" x14ac:dyDescent="0.25"/>
  <cols>
    <col min="1" max="1" width="19.44140625" style="1" customWidth="1"/>
    <col min="2" max="2" width="47.6640625" style="1" customWidth="1"/>
    <col min="3" max="3" width="14.5546875" style="1" customWidth="1"/>
    <col min="4" max="5" width="14.6640625" style="1" hidden="1" customWidth="1"/>
    <col min="6" max="6" width="16" style="1" customWidth="1"/>
    <col min="7" max="7" width="14.6640625" style="1" hidden="1" customWidth="1"/>
    <col min="8" max="8" width="16.33203125" style="1" hidden="1" customWidth="1"/>
    <col min="9" max="9" width="14.88671875" style="1" bestFit="1" customWidth="1"/>
    <col min="10" max="10" width="14.6640625" style="1" customWidth="1"/>
    <col min="11" max="11" width="11.6640625" style="1" customWidth="1"/>
    <col min="12" max="12" width="14.6640625" style="1" customWidth="1"/>
    <col min="13" max="16384" width="9.109375" style="1"/>
  </cols>
  <sheetData>
    <row r="1" spans="1:13" x14ac:dyDescent="0.25">
      <c r="A1" s="33" t="s">
        <v>327</v>
      </c>
      <c r="B1" s="107" t="str">
        <f>Input!A1</f>
        <v>Chatauqua Learn and Serve</v>
      </c>
      <c r="C1" s="107"/>
      <c r="D1" s="107"/>
      <c r="E1" s="107"/>
      <c r="F1" s="107"/>
      <c r="G1" s="107"/>
      <c r="H1" s="107"/>
      <c r="I1" s="107"/>
      <c r="J1" s="107"/>
      <c r="K1" s="107"/>
      <c r="L1" s="33"/>
      <c r="M1" s="33"/>
    </row>
    <row r="2" spans="1:13" x14ac:dyDescent="0.25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3" x14ac:dyDescent="0.25">
      <c r="A3" s="107" t="s">
        <v>39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3" x14ac:dyDescent="0.25">
      <c r="A4" s="107" t="str">
        <f>Input!$A$4</f>
        <v>Month and Year-to-Date Ending January 31, 2021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6" spans="1:13" x14ac:dyDescent="0.25">
      <c r="G6" s="8"/>
    </row>
    <row r="7" spans="1:13" ht="52.5" customHeight="1" x14ac:dyDescent="0.25">
      <c r="C7" s="7" t="s">
        <v>17</v>
      </c>
      <c r="D7" s="7" t="s">
        <v>18</v>
      </c>
      <c r="E7" s="7" t="s">
        <v>19</v>
      </c>
      <c r="F7" s="7" t="s">
        <v>27</v>
      </c>
      <c r="G7" s="30" t="s">
        <v>20</v>
      </c>
      <c r="H7" s="7" t="s">
        <v>21</v>
      </c>
      <c r="I7" s="30" t="s">
        <v>22</v>
      </c>
      <c r="J7" s="7" t="s">
        <v>23</v>
      </c>
      <c r="K7" s="7" t="s">
        <v>24</v>
      </c>
    </row>
    <row r="8" spans="1:13" x14ac:dyDescent="0.25">
      <c r="B8" s="5" t="s">
        <v>16</v>
      </c>
      <c r="C8" s="6"/>
      <c r="D8" s="6"/>
      <c r="E8" s="6"/>
      <c r="F8" s="6"/>
      <c r="G8" s="6"/>
      <c r="H8" s="6"/>
      <c r="I8" s="6"/>
      <c r="J8" s="6"/>
    </row>
    <row r="9" spans="1:13" x14ac:dyDescent="0.25">
      <c r="C9" s="6"/>
      <c r="D9" s="6"/>
      <c r="E9" s="6"/>
      <c r="F9" s="6"/>
      <c r="G9" s="6"/>
      <c r="H9" s="6"/>
      <c r="I9" s="6"/>
      <c r="J9" s="6"/>
    </row>
    <row r="10" spans="1:13" x14ac:dyDescent="0.25">
      <c r="A10" s="1" t="s">
        <v>48</v>
      </c>
      <c r="B10" s="1" t="s">
        <v>192</v>
      </c>
      <c r="C10" s="6">
        <f>'Revenue and Expense Detail'!D10</f>
        <v>62773.25</v>
      </c>
      <c r="D10" s="6">
        <f>'Revenue and Expense Detail'!E10</f>
        <v>60891</v>
      </c>
      <c r="E10" s="6">
        <f>'Revenue and Expense Detail'!F10</f>
        <v>1882.25</v>
      </c>
      <c r="F10" s="6">
        <f>'Revenue and Expense Detail'!G10</f>
        <v>439412.75000000006</v>
      </c>
      <c r="G10" s="6">
        <f>'Revenue and Expense Detail'!H10</f>
        <v>426237</v>
      </c>
      <c r="H10" s="6">
        <f>'Revenue and Expense Detail'!I10</f>
        <v>13175.750000000058</v>
      </c>
      <c r="I10" s="6">
        <f>'Revenue and Expense Detail'!J10</f>
        <v>730692</v>
      </c>
      <c r="J10" s="6">
        <f>'Revenue and Expense Detail'!K10</f>
        <v>291279.24999999994</v>
      </c>
      <c r="K10" s="10">
        <f>'Revenue and Expense Detail'!L10</f>
        <v>0.39863478729752061</v>
      </c>
    </row>
    <row r="11" spans="1:13" x14ac:dyDescent="0.25">
      <c r="A11" s="1" t="s">
        <v>254</v>
      </c>
      <c r="B11" s="1" t="s">
        <v>255</v>
      </c>
      <c r="C11" s="6">
        <f>'Revenue and Expense Detail'!D25</f>
        <v>5911.23</v>
      </c>
      <c r="D11" s="6">
        <f>'Revenue and Expense Detail'!E25</f>
        <v>17690.75</v>
      </c>
      <c r="E11" s="6">
        <f>'Revenue and Expense Detail'!F25</f>
        <v>-11779.52</v>
      </c>
      <c r="F11" s="6">
        <f>'Revenue and Expense Detail'!G25</f>
        <v>71225.789999999994</v>
      </c>
      <c r="G11" s="6">
        <f>'Revenue and Expense Detail'!H25</f>
        <v>123835.25</v>
      </c>
      <c r="H11" s="6">
        <f>'Revenue and Expense Detail'!I25</f>
        <v>-52609.460000000006</v>
      </c>
      <c r="I11" s="6">
        <f>'Revenue and Expense Detail'!J25</f>
        <v>212289</v>
      </c>
      <c r="J11" s="6">
        <f>'Revenue and Expense Detail'!K25</f>
        <v>141063.21000000002</v>
      </c>
      <c r="K11" s="10">
        <f>'Revenue and Expense Detail'!L25</f>
        <v>0.66448666676087798</v>
      </c>
    </row>
    <row r="12" spans="1:13" x14ac:dyDescent="0.25">
      <c r="A12" s="1" t="s">
        <v>183</v>
      </c>
      <c r="B12" s="1" t="s">
        <v>184</v>
      </c>
      <c r="C12" s="6">
        <f>'Revenue and Expense Detail'!D11</f>
        <v>0</v>
      </c>
      <c r="D12" s="6">
        <f>'Revenue and Expense Detail'!E11</f>
        <v>5403.416666666667</v>
      </c>
      <c r="E12" s="6">
        <f>'Revenue and Expense Detail'!F11</f>
        <v>-5403.416666666667</v>
      </c>
      <c r="F12" s="6">
        <f>'Revenue and Expense Detail'!G11</f>
        <v>0</v>
      </c>
      <c r="G12" s="6">
        <f>'Revenue and Expense Detail'!H11</f>
        <v>37823.916666666672</v>
      </c>
      <c r="H12" s="6">
        <f>'Revenue and Expense Detail'!I11</f>
        <v>-37823.916666666672</v>
      </c>
      <c r="I12" s="6">
        <f>'Revenue and Expense Detail'!J11</f>
        <v>64841</v>
      </c>
      <c r="J12" s="6">
        <f>'Revenue and Expense Detail'!K11</f>
        <v>64841</v>
      </c>
      <c r="K12" s="10">
        <f>'Revenue and Expense Detail'!L11</f>
        <v>1</v>
      </c>
    </row>
    <row r="13" spans="1:13" x14ac:dyDescent="0.25">
      <c r="A13" s="1" t="s">
        <v>49</v>
      </c>
      <c r="B13" s="1" t="s">
        <v>50</v>
      </c>
      <c r="C13" s="6">
        <f>'Revenue and Expense Detail'!D12</f>
        <v>0</v>
      </c>
      <c r="D13" s="6">
        <f>'Revenue and Expense Detail'!E12</f>
        <v>76.75</v>
      </c>
      <c r="E13" s="6">
        <f>'Revenue and Expense Detail'!F12</f>
        <v>-76.75</v>
      </c>
      <c r="F13" s="6">
        <f>'Revenue and Expense Detail'!G12</f>
        <v>886.5</v>
      </c>
      <c r="G13" s="6">
        <f>'Revenue and Expense Detail'!H12</f>
        <v>537.25</v>
      </c>
      <c r="H13" s="6">
        <f>'Revenue and Expense Detail'!I12</f>
        <v>349.25</v>
      </c>
      <c r="I13" s="6">
        <f>'Revenue and Expense Detail'!J12</f>
        <v>921</v>
      </c>
      <c r="J13" s="6">
        <f>'Revenue and Expense Detail'!K12</f>
        <v>34.5</v>
      </c>
      <c r="K13" s="10">
        <f>'Revenue and Expense Detail'!L12</f>
        <v>3.7459283387622153E-2</v>
      </c>
    </row>
    <row r="14" spans="1:13" x14ac:dyDescent="0.25">
      <c r="A14" s="1" t="s">
        <v>51</v>
      </c>
      <c r="B14" s="1" t="s">
        <v>180</v>
      </c>
      <c r="C14" s="6">
        <f>'Revenue and Expense Detail'!D13</f>
        <v>0</v>
      </c>
      <c r="D14" s="6">
        <f>'Revenue and Expense Detail'!E13</f>
        <v>0</v>
      </c>
      <c r="E14" s="6">
        <f>'Revenue and Expense Detail'!F13</f>
        <v>0</v>
      </c>
      <c r="F14" s="6">
        <f>'Revenue and Expense Detail'!G13</f>
        <v>21748</v>
      </c>
      <c r="G14" s="6">
        <f>'Revenue and Expense Detail'!H13</f>
        <v>0</v>
      </c>
      <c r="H14" s="6">
        <f>'Revenue and Expense Detail'!I13</f>
        <v>21748</v>
      </c>
      <c r="I14" s="6">
        <f>'Revenue and Expense Detail'!J13</f>
        <v>0</v>
      </c>
      <c r="J14" s="6">
        <f>'Revenue and Expense Detail'!K13</f>
        <v>-21748</v>
      </c>
      <c r="K14" s="10" t="str">
        <f>'Revenue and Expense Detail'!L13</f>
        <v>-</v>
      </c>
    </row>
    <row r="15" spans="1:13" x14ac:dyDescent="0.25">
      <c r="A15" s="1" t="s">
        <v>197</v>
      </c>
      <c r="B15" s="1" t="s">
        <v>193</v>
      </c>
      <c r="C15" s="6">
        <f>'Revenue and Expense Detail'!D14</f>
        <v>10432.24</v>
      </c>
      <c r="D15" s="6">
        <f>'Revenue and Expense Detail'!E14</f>
        <v>1345.5</v>
      </c>
      <c r="E15" s="6">
        <f>'Revenue and Expense Detail'!F14</f>
        <v>9086.74</v>
      </c>
      <c r="F15" s="6">
        <f>'Revenue and Expense Detail'!G14</f>
        <v>48665.299999999996</v>
      </c>
      <c r="G15" s="6">
        <f>'Revenue and Expense Detail'!H14</f>
        <v>9418.5</v>
      </c>
      <c r="H15" s="6">
        <f>'Revenue and Expense Detail'!I14</f>
        <v>39246.799999999996</v>
      </c>
      <c r="I15" s="6">
        <f>'Revenue and Expense Detail'!J14</f>
        <v>16146</v>
      </c>
      <c r="J15" s="6">
        <f>'Revenue and Expense Detail'!K14</f>
        <v>-32519.299999999996</v>
      </c>
      <c r="K15" s="10">
        <f>'Revenue and Expense Detail'!L14</f>
        <v>-2.0140777901647464</v>
      </c>
    </row>
    <row r="16" spans="1:13" x14ac:dyDescent="0.25">
      <c r="A16" s="1" t="s">
        <v>1567</v>
      </c>
      <c r="B16" s="1" t="s">
        <v>1568</v>
      </c>
      <c r="C16" s="6">
        <f>'Revenue and Expense Detail'!D15</f>
        <v>3052.19</v>
      </c>
      <c r="D16" s="6">
        <f>'Revenue and Expense Detail'!E15</f>
        <v>0</v>
      </c>
      <c r="E16" s="6">
        <f>'Revenue and Expense Detail'!F15</f>
        <v>3052.19</v>
      </c>
      <c r="F16" s="6">
        <f>'Revenue and Expense Detail'!G15</f>
        <v>3052.19</v>
      </c>
      <c r="G16" s="6">
        <f>'Revenue and Expense Detail'!H15</f>
        <v>0</v>
      </c>
      <c r="H16" s="6">
        <f>'Revenue and Expense Detail'!I15</f>
        <v>3052.19</v>
      </c>
      <c r="I16" s="6">
        <f>'Revenue and Expense Detail'!J15</f>
        <v>0</v>
      </c>
      <c r="J16" s="6">
        <f>'Revenue and Expense Detail'!K15</f>
        <v>-3052.19</v>
      </c>
      <c r="K16" s="10" t="str">
        <f>'Revenue and Expense Detail'!L15</f>
        <v>-</v>
      </c>
    </row>
    <row r="17" spans="1:11" x14ac:dyDescent="0.25">
      <c r="A17" s="1" t="s">
        <v>82</v>
      </c>
      <c r="B17" s="1" t="s">
        <v>194</v>
      </c>
      <c r="C17" s="6">
        <f>'Revenue and Expense Detail'!D21</f>
        <v>2043</v>
      </c>
      <c r="D17" s="6">
        <f>'Revenue and Expense Detail'!E21</f>
        <v>2642.25</v>
      </c>
      <c r="E17" s="6">
        <f>'Revenue and Expense Detail'!F21</f>
        <v>-599.25</v>
      </c>
      <c r="F17" s="6">
        <f>'Revenue and Expense Detail'!G21</f>
        <v>20882</v>
      </c>
      <c r="G17" s="6">
        <f>'Revenue and Expense Detail'!H21</f>
        <v>18495.75</v>
      </c>
      <c r="H17" s="6">
        <f>'Revenue and Expense Detail'!I21</f>
        <v>2386.25</v>
      </c>
      <c r="I17" s="6">
        <f>'Revenue and Expense Detail'!J21</f>
        <v>31707</v>
      </c>
      <c r="J17" s="6">
        <f>'Revenue and Expense Detail'!K21</f>
        <v>10825</v>
      </c>
      <c r="K17" s="10">
        <f>'Revenue and Expense Detail'!L21</f>
        <v>0.34140726022644841</v>
      </c>
    </row>
    <row r="18" spans="1:11" x14ac:dyDescent="0.25">
      <c r="A18" s="1" t="s">
        <v>52</v>
      </c>
      <c r="B18" s="1" t="s">
        <v>179</v>
      </c>
      <c r="C18" s="6">
        <f>'Revenue and Expense Detail'!D16</f>
        <v>16.399999999999999</v>
      </c>
      <c r="D18" s="6">
        <f>'Revenue and Expense Detail'!E16</f>
        <v>2.5</v>
      </c>
      <c r="E18" s="6">
        <f>'Revenue and Expense Detail'!F16</f>
        <v>13.899999999999999</v>
      </c>
      <c r="F18" s="6">
        <f>'Revenue and Expense Detail'!G16</f>
        <v>164.07999999999998</v>
      </c>
      <c r="G18" s="6">
        <f>'Revenue and Expense Detail'!H16</f>
        <v>17.5</v>
      </c>
      <c r="H18" s="6">
        <f>'Revenue and Expense Detail'!I16</f>
        <v>146.57999999999998</v>
      </c>
      <c r="I18" s="6">
        <f>'Revenue and Expense Detail'!J16</f>
        <v>30</v>
      </c>
      <c r="J18" s="6">
        <f>'Revenue and Expense Detail'!K16</f>
        <v>-134.07999999999998</v>
      </c>
      <c r="K18" s="10">
        <f>'Revenue and Expense Detail'!L16</f>
        <v>-4.4693333333333332</v>
      </c>
    </row>
    <row r="19" spans="1:11" x14ac:dyDescent="0.25">
      <c r="A19" s="1" t="s">
        <v>53</v>
      </c>
      <c r="B19" s="1" t="s">
        <v>195</v>
      </c>
      <c r="C19" s="6">
        <f>'Revenue and Expense Detail'!D17</f>
        <v>105.78</v>
      </c>
      <c r="D19" s="6">
        <f>'Revenue and Expense Detail'!E17</f>
        <v>1173.4166666666667</v>
      </c>
      <c r="E19" s="6">
        <f>'Revenue and Expense Detail'!F17</f>
        <v>-1067.6366666666668</v>
      </c>
      <c r="F19" s="6">
        <f>'Revenue and Expense Detail'!G17</f>
        <v>232.22</v>
      </c>
      <c r="G19" s="6">
        <f>'Revenue and Expense Detail'!H17</f>
        <v>8213.9166666666679</v>
      </c>
      <c r="H19" s="6">
        <f>'Revenue and Expense Detail'!I17</f>
        <v>-7981.6966666666676</v>
      </c>
      <c r="I19" s="6">
        <f>'Revenue and Expense Detail'!J17</f>
        <v>14081</v>
      </c>
      <c r="J19" s="6">
        <f>'Revenue and Expense Detail'!K17</f>
        <v>13848.78</v>
      </c>
      <c r="K19" s="10">
        <f>'Revenue and Expense Detail'!L17</f>
        <v>0.9835082735601165</v>
      </c>
    </row>
    <row r="20" spans="1:11" x14ac:dyDescent="0.25">
      <c r="A20" s="1" t="s">
        <v>185</v>
      </c>
      <c r="B20" s="1" t="s">
        <v>196</v>
      </c>
      <c r="C20" s="6">
        <f>'Revenue and Expense Detail'!D18</f>
        <v>0</v>
      </c>
      <c r="D20" s="6">
        <f>'Revenue and Expense Detail'!E18</f>
        <v>0</v>
      </c>
      <c r="E20" s="6">
        <f>'Revenue and Expense Detail'!F18</f>
        <v>0</v>
      </c>
      <c r="F20" s="6">
        <f>'Revenue and Expense Detail'!G18</f>
        <v>0</v>
      </c>
      <c r="G20" s="6">
        <f>'Revenue and Expense Detail'!H18</f>
        <v>0</v>
      </c>
      <c r="H20" s="6">
        <f>'Revenue and Expense Detail'!I18</f>
        <v>0</v>
      </c>
      <c r="I20" s="6">
        <f>'Revenue and Expense Detail'!J18</f>
        <v>0</v>
      </c>
      <c r="J20" s="6">
        <f>'Revenue and Expense Detail'!K18</f>
        <v>0</v>
      </c>
      <c r="K20" s="10" t="str">
        <f>'Revenue and Expense Detail'!L18</f>
        <v>-</v>
      </c>
    </row>
    <row r="21" spans="1:11" x14ac:dyDescent="0.25">
      <c r="A21" s="1" t="s">
        <v>1203</v>
      </c>
      <c r="B21" s="1" t="s">
        <v>1204</v>
      </c>
      <c r="C21" s="6">
        <f>'Revenue and Expense Detail'!D19</f>
        <v>0</v>
      </c>
      <c r="D21" s="6">
        <f>'Revenue and Expense Detail'!E19</f>
        <v>0</v>
      </c>
      <c r="E21" s="6">
        <f>'Revenue and Expense Detail'!F19</f>
        <v>0</v>
      </c>
      <c r="F21" s="6">
        <f>'Revenue and Expense Detail'!G19</f>
        <v>11000</v>
      </c>
      <c r="G21" s="6">
        <f>'Revenue and Expense Detail'!H19</f>
        <v>0</v>
      </c>
      <c r="H21" s="6">
        <f>'Revenue and Expense Detail'!I19</f>
        <v>11000</v>
      </c>
      <c r="I21" s="6">
        <f>'Revenue and Expense Detail'!J19</f>
        <v>0</v>
      </c>
      <c r="J21" s="6">
        <f>'Revenue and Expense Detail'!K19</f>
        <v>-11000</v>
      </c>
      <c r="K21" s="10" t="str">
        <f>'Revenue and Expense Detail'!L19</f>
        <v>-</v>
      </c>
    </row>
    <row r="22" spans="1:11" x14ac:dyDescent="0.25">
      <c r="A22" s="1" t="s">
        <v>54</v>
      </c>
      <c r="B22" s="1" t="s">
        <v>141</v>
      </c>
      <c r="C22" s="6">
        <f>'Revenue and Expense Detail'!D20</f>
        <v>350</v>
      </c>
      <c r="D22" s="6">
        <f>'Revenue and Expense Detail'!E20</f>
        <v>7364.333333333333</v>
      </c>
      <c r="E22" s="6">
        <f>'Revenue and Expense Detail'!F20</f>
        <v>-7014.333333333333</v>
      </c>
      <c r="F22" s="6">
        <f>'Revenue and Expense Detail'!G20</f>
        <v>31810</v>
      </c>
      <c r="G22" s="6">
        <f>'Revenue and Expense Detail'!H20</f>
        <v>51550.333333333328</v>
      </c>
      <c r="H22" s="6">
        <f>'Revenue and Expense Detail'!I20</f>
        <v>-19740.333333333328</v>
      </c>
      <c r="I22" s="6">
        <f>'Revenue and Expense Detail'!J20</f>
        <v>88372</v>
      </c>
      <c r="J22" s="6">
        <f>'Revenue and Expense Detail'!K20</f>
        <v>56562</v>
      </c>
      <c r="K22" s="10">
        <f>'Revenue and Expense Detail'!L20</f>
        <v>0.64004435794142944</v>
      </c>
    </row>
    <row r="23" spans="1:11" x14ac:dyDescent="0.25">
      <c r="A23" s="1" t="s">
        <v>250</v>
      </c>
      <c r="B23" s="1" t="s">
        <v>252</v>
      </c>
      <c r="C23" s="6">
        <f>'Revenue and Expense Detail'!D22</f>
        <v>0</v>
      </c>
      <c r="D23" s="6">
        <f>'Revenue and Expense Detail'!E22</f>
        <v>9798.5</v>
      </c>
      <c r="E23" s="6">
        <f>'Revenue and Expense Detail'!F22</f>
        <v>-9798.5</v>
      </c>
      <c r="F23" s="6">
        <f>'Revenue and Expense Detail'!G22</f>
        <v>0</v>
      </c>
      <c r="G23" s="6">
        <f>'Revenue and Expense Detail'!H22</f>
        <v>68589.5</v>
      </c>
      <c r="H23" s="6">
        <f>'Revenue and Expense Detail'!I22</f>
        <v>-68589.5</v>
      </c>
      <c r="I23" s="6">
        <f>'Revenue and Expense Detail'!J22</f>
        <v>117582</v>
      </c>
      <c r="J23" s="6">
        <f>'Revenue and Expense Detail'!K22</f>
        <v>117582</v>
      </c>
      <c r="K23" s="10">
        <f>'Revenue and Expense Detail'!L22</f>
        <v>1</v>
      </c>
    </row>
    <row r="24" spans="1:11" x14ac:dyDescent="0.25">
      <c r="A24" s="1" t="s">
        <v>251</v>
      </c>
      <c r="B24" s="1" t="s">
        <v>253</v>
      </c>
      <c r="C24" s="6">
        <f>'Revenue and Expense Detail'!D23</f>
        <v>0</v>
      </c>
      <c r="D24" s="6">
        <f>'Revenue and Expense Detail'!E22</f>
        <v>9798.5</v>
      </c>
      <c r="E24" s="6">
        <f>'Revenue and Expense Detail'!F22</f>
        <v>-9798.5</v>
      </c>
      <c r="F24" s="6">
        <f>'Revenue and Expense Detail'!G23</f>
        <v>0</v>
      </c>
      <c r="G24" s="6">
        <f>'Revenue and Expense Detail'!H22</f>
        <v>68589.5</v>
      </c>
      <c r="H24" s="6">
        <f>'Revenue and Expense Detail'!I22</f>
        <v>-68589.5</v>
      </c>
      <c r="I24" s="6">
        <f>'Revenue and Expense Detail'!J23</f>
        <v>12010</v>
      </c>
      <c r="J24" s="6">
        <f>'Revenue and Expense Detail'!K23</f>
        <v>12010</v>
      </c>
      <c r="K24" s="10">
        <f>'Revenue and Expense Detail'!L23</f>
        <v>1</v>
      </c>
    </row>
    <row r="25" spans="1:11" x14ac:dyDescent="0.25">
      <c r="A25" s="1" t="s">
        <v>1549</v>
      </c>
      <c r="B25" s="1" t="s">
        <v>1550</v>
      </c>
      <c r="C25" s="6">
        <f>'Revenue and Expense Detail'!D24</f>
        <v>0</v>
      </c>
      <c r="D25" s="6">
        <f>'Revenue and Expense Detail'!E23</f>
        <v>1000.8333333333334</v>
      </c>
      <c r="E25" s="6">
        <f>'Revenue and Expense Detail'!F23</f>
        <v>-1000.8333333333334</v>
      </c>
      <c r="F25" s="6">
        <f>'Revenue and Expense Detail'!G24</f>
        <v>162.69999999999999</v>
      </c>
      <c r="G25" s="6">
        <f>'Revenue and Expense Detail'!H23</f>
        <v>7005.8333333333339</v>
      </c>
      <c r="H25" s="6">
        <f>'Revenue and Expense Detail'!I23</f>
        <v>-7005.8333333333339</v>
      </c>
      <c r="I25" s="6">
        <f>'Revenue and Expense Detail'!J24</f>
        <v>0</v>
      </c>
      <c r="J25" s="6">
        <f>'Revenue and Expense Detail'!K24</f>
        <v>-162.69999999999999</v>
      </c>
      <c r="K25" s="10" t="str">
        <f>'Revenue and Expense Detail'!L24</f>
        <v>-</v>
      </c>
    </row>
    <row r="26" spans="1:11" x14ac:dyDescent="0.25">
      <c r="A26" s="3"/>
      <c r="C26" s="18"/>
      <c r="D26" s="18"/>
      <c r="E26" s="18"/>
      <c r="F26" s="18"/>
      <c r="G26" s="18"/>
      <c r="H26" s="18"/>
      <c r="I26" s="18"/>
      <c r="J26" s="18"/>
      <c r="K26" s="20"/>
    </row>
    <row r="27" spans="1:11" x14ac:dyDescent="0.25">
      <c r="C27" s="6"/>
      <c r="D27" s="6"/>
      <c r="E27" s="6"/>
      <c r="F27" s="6"/>
      <c r="G27" s="6"/>
      <c r="H27" s="6"/>
      <c r="I27" s="6"/>
      <c r="J27" s="6"/>
    </row>
    <row r="28" spans="1:11" x14ac:dyDescent="0.25">
      <c r="B28" s="5" t="s">
        <v>28</v>
      </c>
      <c r="C28" s="29">
        <f ca="1">SUM(C10:OFFSET(C28,-1,0))</f>
        <v>84684.09</v>
      </c>
      <c r="D28" s="29">
        <f ca="1">SUM(D10:OFFSET(D28,-1,0))</f>
        <v>117187.75</v>
      </c>
      <c r="E28" s="29">
        <f ca="1">SUM(E10:OFFSET(E28,-1,0))</f>
        <v>-32503.66</v>
      </c>
      <c r="F28" s="29">
        <f ca="1">SUM(F10:OFFSET(F28,-1,0))</f>
        <v>649241.52999999991</v>
      </c>
      <c r="G28" s="29">
        <f ca="1">SUM(G10:OFFSET(G28,-1,0))</f>
        <v>820314.25</v>
      </c>
      <c r="H28" s="29">
        <f ca="1">SUM(H10:OFFSET(H28,-1,0))</f>
        <v>-171235.41999999995</v>
      </c>
      <c r="I28" s="29">
        <f ca="1">SUM(I10:OFFSET(I28,-1,0))</f>
        <v>1288671</v>
      </c>
      <c r="J28" s="29">
        <f ca="1">SUM(J10:OFFSET(J28,-1,0))</f>
        <v>639429.47</v>
      </c>
      <c r="K28" s="28">
        <f t="shared" ref="K28" ca="1" si="0">IF(I28=0,"-",J28/I28)</f>
        <v>0.49619295382607348</v>
      </c>
    </row>
    <row r="29" spans="1:11" x14ac:dyDescent="0.25">
      <c r="B29" s="5"/>
      <c r="C29" s="18"/>
      <c r="D29" s="18"/>
      <c r="E29" s="18"/>
      <c r="F29" s="18"/>
      <c r="G29" s="18"/>
      <c r="H29" s="18"/>
      <c r="I29" s="18"/>
      <c r="J29" s="18"/>
      <c r="K29" s="19"/>
    </row>
    <row r="30" spans="1:11" x14ac:dyDescent="0.25">
      <c r="B30" s="5" t="s">
        <v>15</v>
      </c>
      <c r="C30" s="6"/>
      <c r="D30" s="6"/>
      <c r="E30" s="6"/>
      <c r="F30" s="6"/>
      <c r="G30" s="6"/>
      <c r="H30" s="6"/>
      <c r="I30" s="6"/>
      <c r="J30" s="6"/>
    </row>
    <row r="31" spans="1:11" x14ac:dyDescent="0.25">
      <c r="C31" s="6"/>
      <c r="D31" s="6"/>
      <c r="E31" s="6"/>
      <c r="F31" s="6"/>
      <c r="G31" s="6"/>
      <c r="H31" s="6"/>
      <c r="I31" s="6"/>
      <c r="J31" s="6"/>
    </row>
    <row r="32" spans="1:11" x14ac:dyDescent="0.25">
      <c r="B32" s="1" t="s">
        <v>43</v>
      </c>
      <c r="C32" s="6">
        <f ca="1">'Revenue and Expense Detail'!D57</f>
        <v>66430.039999999994</v>
      </c>
      <c r="D32" s="6">
        <f ca="1">'Revenue and Expense Detail'!E57</f>
        <v>60385.166666666672</v>
      </c>
      <c r="E32" s="6">
        <f ca="1">'Revenue and Expense Detail'!F57</f>
        <v>-6044.8733333333312</v>
      </c>
      <c r="F32" s="6">
        <f ca="1">'Revenue and Expense Detail'!G57</f>
        <v>403814.1999999999</v>
      </c>
      <c r="G32" s="6">
        <f ca="1">'Revenue and Expense Detail'!H57</f>
        <v>422696.16666666663</v>
      </c>
      <c r="H32" s="6">
        <f ca="1">'Revenue and Expense Detail'!I57</f>
        <v>18881.966666666682</v>
      </c>
      <c r="I32" s="6">
        <f ca="1">'Revenue and Expense Detail'!J57</f>
        <v>724622</v>
      </c>
      <c r="J32" s="6">
        <f ca="1">'Revenue and Expense Detail'!K57</f>
        <v>320807.80000000005</v>
      </c>
      <c r="K32" s="27">
        <f t="shared" ref="K32:K46" ca="1" si="1">IF(I32=0,"-",J32/I32)</f>
        <v>0.44272434455481624</v>
      </c>
    </row>
    <row r="33" spans="1:12" x14ac:dyDescent="0.25">
      <c r="B33" s="1" t="s">
        <v>30</v>
      </c>
      <c r="C33" s="6">
        <f ca="1">'Revenue and Expense Detail'!D72</f>
        <v>9709.31</v>
      </c>
      <c r="D33" s="6">
        <f ca="1">'Revenue and Expense Detail'!E72</f>
        <v>9199.3333333333339</v>
      </c>
      <c r="E33" s="6">
        <f ca="1">'Revenue and Expense Detail'!F72</f>
        <v>-509.9766666666664</v>
      </c>
      <c r="F33" s="6">
        <f ca="1">'Revenue and Expense Detail'!G72</f>
        <v>71869.679999999978</v>
      </c>
      <c r="G33" s="6">
        <f ca="1">'Revenue and Expense Detail'!H72</f>
        <v>64395.333333333336</v>
      </c>
      <c r="H33" s="6">
        <f ca="1">'Revenue and Expense Detail'!I72</f>
        <v>-7474.34666666666</v>
      </c>
      <c r="I33" s="6">
        <f ca="1">'Revenue and Expense Detail'!J72</f>
        <v>110392</v>
      </c>
      <c r="J33" s="6">
        <f ca="1">'Revenue and Expense Detail'!K72</f>
        <v>38522.320000000007</v>
      </c>
      <c r="K33" s="27">
        <f t="shared" ca="1" si="1"/>
        <v>0.34895934488006386</v>
      </c>
    </row>
    <row r="34" spans="1:12" x14ac:dyDescent="0.25">
      <c r="B34" s="1" t="s">
        <v>84</v>
      </c>
      <c r="C34" s="6">
        <f ca="1">'Revenue and Expense Detail'!D79</f>
        <v>0</v>
      </c>
      <c r="D34" s="6">
        <f ca="1">'Revenue and Expense Detail'!E79</f>
        <v>68.833333333333329</v>
      </c>
      <c r="E34" s="6">
        <f ca="1">'Revenue and Expense Detail'!F79</f>
        <v>68.833333333333329</v>
      </c>
      <c r="F34" s="6">
        <f ca="1">'Revenue and Expense Detail'!G79</f>
        <v>0</v>
      </c>
      <c r="G34" s="6">
        <f ca="1">'Revenue and Expense Detail'!H79</f>
        <v>481.83333333333331</v>
      </c>
      <c r="H34" s="6">
        <f ca="1">'Revenue and Expense Detail'!I79</f>
        <v>481.83333333333331</v>
      </c>
      <c r="I34" s="6">
        <f ca="1">'Revenue and Expense Detail'!J79</f>
        <v>826</v>
      </c>
      <c r="J34" s="6">
        <f ca="1">'Revenue and Expense Detail'!K79</f>
        <v>826</v>
      </c>
      <c r="K34" s="27">
        <f t="shared" ca="1" si="1"/>
        <v>1</v>
      </c>
    </row>
    <row r="35" spans="1:12" x14ac:dyDescent="0.25">
      <c r="A35" s="3"/>
      <c r="B35" s="1" t="s">
        <v>36</v>
      </c>
      <c r="C35" s="6">
        <f ca="1">'Revenue and Expense Detail'!D86</f>
        <v>0</v>
      </c>
      <c r="D35" s="6">
        <f ca="1">'Revenue and Expense Detail'!E86</f>
        <v>42.5</v>
      </c>
      <c r="E35" s="6">
        <f ca="1">'Revenue and Expense Detail'!F86</f>
        <v>42.5</v>
      </c>
      <c r="F35" s="6">
        <f ca="1">'Revenue and Expense Detail'!G86</f>
        <v>0</v>
      </c>
      <c r="G35" s="6">
        <f ca="1">'Revenue and Expense Detail'!H86</f>
        <v>297.5</v>
      </c>
      <c r="H35" s="6">
        <f ca="1">'Revenue and Expense Detail'!I86</f>
        <v>297.5</v>
      </c>
      <c r="I35" s="6">
        <f ca="1">'Revenue and Expense Detail'!J86</f>
        <v>510</v>
      </c>
      <c r="J35" s="6">
        <f ca="1">'Revenue and Expense Detail'!K86</f>
        <v>510</v>
      </c>
      <c r="K35" s="27">
        <f t="shared" ca="1" si="1"/>
        <v>1</v>
      </c>
    </row>
    <row r="36" spans="1:12" x14ac:dyDescent="0.25">
      <c r="A36" s="3"/>
      <c r="B36" s="1" t="s">
        <v>41</v>
      </c>
      <c r="C36" s="6">
        <f ca="1">'Revenue and Expense Detail'!D100</f>
        <v>0</v>
      </c>
      <c r="D36" s="6">
        <f ca="1">'Revenue and Expense Detail'!E100</f>
        <v>970.5</v>
      </c>
      <c r="E36" s="6">
        <f ca="1">'Revenue and Expense Detail'!F100</f>
        <v>970.5</v>
      </c>
      <c r="F36" s="6">
        <f ca="1">'Revenue and Expense Detail'!G100</f>
        <v>99.99</v>
      </c>
      <c r="G36" s="6">
        <f ca="1">'Revenue and Expense Detail'!H100</f>
        <v>6793.4999999999991</v>
      </c>
      <c r="H36" s="6">
        <f ca="1">'Revenue and Expense Detail'!I100</f>
        <v>6693.5099999999993</v>
      </c>
      <c r="I36" s="6">
        <f ca="1">'Revenue and Expense Detail'!J100</f>
        <v>11646</v>
      </c>
      <c r="J36" s="6">
        <f ca="1">'Revenue and Expense Detail'!K100</f>
        <v>11546.01</v>
      </c>
      <c r="K36" s="27">
        <f t="shared" ca="1" si="1"/>
        <v>0.9914142194744977</v>
      </c>
    </row>
    <row r="37" spans="1:12" x14ac:dyDescent="0.25">
      <c r="A37" s="3"/>
      <c r="B37" s="1" t="s">
        <v>38</v>
      </c>
      <c r="C37" s="6">
        <f ca="1">'Revenue and Expense Detail'!D111</f>
        <v>1749.33</v>
      </c>
      <c r="D37" s="6">
        <f ca="1">'Revenue and Expense Detail'!E111</f>
        <v>3902.333333333333</v>
      </c>
      <c r="E37" s="6">
        <f ca="1">'Revenue and Expense Detail'!F111</f>
        <v>2153.0033333333331</v>
      </c>
      <c r="F37" s="6">
        <f ca="1">'Revenue and Expense Detail'!G111</f>
        <v>25235.03</v>
      </c>
      <c r="G37" s="6">
        <f ca="1">'Revenue and Expense Detail'!H111</f>
        <v>27316.333333333328</v>
      </c>
      <c r="H37" s="6">
        <f ca="1">'Revenue and Expense Detail'!I111</f>
        <v>2081.3033333333296</v>
      </c>
      <c r="I37" s="6">
        <f ca="1">'Revenue and Expense Detail'!J111</f>
        <v>46828</v>
      </c>
      <c r="J37" s="6">
        <f ca="1">'Revenue and Expense Detail'!K111</f>
        <v>21592.97</v>
      </c>
      <c r="K37" s="27">
        <f t="shared" ca="1" si="1"/>
        <v>0.46111236866831812</v>
      </c>
    </row>
    <row r="38" spans="1:12" x14ac:dyDescent="0.25">
      <c r="A38" s="3"/>
      <c r="B38" s="1" t="s">
        <v>31</v>
      </c>
      <c r="C38" s="6">
        <f ca="1">'Revenue and Expense Detail'!D129</f>
        <v>1868.8899999999999</v>
      </c>
      <c r="D38" s="6">
        <f ca="1">'Revenue and Expense Detail'!E129</f>
        <v>2561.583333333333</v>
      </c>
      <c r="E38" s="6">
        <f ca="1">'Revenue and Expense Detail'!F129</f>
        <v>692.69333333333327</v>
      </c>
      <c r="F38" s="6">
        <f ca="1">'Revenue and Expense Detail'!G129</f>
        <v>16306.900000000001</v>
      </c>
      <c r="G38" s="6">
        <f ca="1">'Revenue and Expense Detail'!H129</f>
        <v>17931.083333333332</v>
      </c>
      <c r="H38" s="6">
        <f ca="1">'Revenue and Expense Detail'!I129</f>
        <v>1624.1833333333325</v>
      </c>
      <c r="I38" s="6">
        <f ca="1">'Revenue and Expense Detail'!J129</f>
        <v>30739</v>
      </c>
      <c r="J38" s="6">
        <f ca="1">'Revenue and Expense Detail'!K129</f>
        <v>14432.1</v>
      </c>
      <c r="K38" s="27">
        <f t="shared" ca="1" si="1"/>
        <v>0.46950453820879012</v>
      </c>
    </row>
    <row r="39" spans="1:12" x14ac:dyDescent="0.25">
      <c r="A39" s="3"/>
      <c r="B39" s="1" t="s">
        <v>172</v>
      </c>
      <c r="C39" s="6">
        <f ca="1">'Revenue and Expense Detail'!D136</f>
        <v>0</v>
      </c>
      <c r="D39" s="6">
        <f ca="1">'Revenue and Expense Detail'!E136</f>
        <v>1304.8333333333333</v>
      </c>
      <c r="E39" s="6">
        <f ca="1">'Revenue and Expense Detail'!F136</f>
        <v>1304.8333333333333</v>
      </c>
      <c r="F39" s="6">
        <f ca="1">'Revenue and Expense Detail'!G136</f>
        <v>0</v>
      </c>
      <c r="G39" s="6">
        <f ca="1">'Revenue and Expense Detail'!H136</f>
        <v>9133.8333333333321</v>
      </c>
      <c r="H39" s="6">
        <f ca="1">'Revenue and Expense Detail'!I136</f>
        <v>9133.8333333333321</v>
      </c>
      <c r="I39" s="6">
        <f ca="1">'Revenue and Expense Detail'!J136</f>
        <v>15658</v>
      </c>
      <c r="J39" s="6">
        <f ca="1">'Revenue and Expense Detail'!K136</f>
        <v>15658</v>
      </c>
      <c r="K39" s="27">
        <f t="shared" ref="K39" ca="1" si="2">IF(I39=0,"-",J39/I39)</f>
        <v>1</v>
      </c>
    </row>
    <row r="40" spans="1:12" x14ac:dyDescent="0.25">
      <c r="A40" s="3"/>
      <c r="B40" s="1" t="s">
        <v>33</v>
      </c>
      <c r="C40" s="6">
        <f ca="1">'Revenue and Expense Detail'!D143</f>
        <v>1795.98</v>
      </c>
      <c r="D40" s="6">
        <f ca="1">'Revenue and Expense Detail'!E143</f>
        <v>2755.416666666667</v>
      </c>
      <c r="E40" s="6">
        <f ca="1">'Revenue and Expense Detail'!F143</f>
        <v>959.43666666666672</v>
      </c>
      <c r="F40" s="6">
        <f ca="1">'Revenue and Expense Detail'!G143</f>
        <v>17345.990000000002</v>
      </c>
      <c r="G40" s="6">
        <f ca="1">'Revenue and Expense Detail'!H143</f>
        <v>19287.916666666668</v>
      </c>
      <c r="H40" s="6">
        <f ca="1">'Revenue and Expense Detail'!I143</f>
        <v>1941.926666666669</v>
      </c>
      <c r="I40" s="6">
        <f ca="1">'Revenue and Expense Detail'!J143</f>
        <v>33065</v>
      </c>
      <c r="J40" s="6">
        <f ca="1">'Revenue and Expense Detail'!K143</f>
        <v>15719.01</v>
      </c>
      <c r="K40" s="27">
        <f t="shared" ca="1" si="1"/>
        <v>0.47539724784515347</v>
      </c>
    </row>
    <row r="41" spans="1:12" x14ac:dyDescent="0.25">
      <c r="A41" s="3"/>
      <c r="B41" s="1" t="s">
        <v>87</v>
      </c>
      <c r="C41" s="6">
        <f ca="1">'Revenue and Expense Detail'!D151</f>
        <v>0</v>
      </c>
      <c r="D41" s="6">
        <f ca="1">'Revenue and Expense Detail'!E151</f>
        <v>0</v>
      </c>
      <c r="E41" s="6">
        <f ca="1">'Revenue and Expense Detail'!F151</f>
        <v>0</v>
      </c>
      <c r="F41" s="6">
        <f ca="1">'Revenue and Expense Detail'!G151</f>
        <v>0</v>
      </c>
      <c r="G41" s="6">
        <f ca="1">'Revenue and Expense Detail'!H151</f>
        <v>0</v>
      </c>
      <c r="H41" s="6">
        <f ca="1">'Revenue and Expense Detail'!I151</f>
        <v>0</v>
      </c>
      <c r="I41" s="6">
        <f ca="1">'Revenue and Expense Detail'!J151</f>
        <v>0</v>
      </c>
      <c r="J41" s="6">
        <f ca="1">'Revenue and Expense Detail'!K151</f>
        <v>0</v>
      </c>
      <c r="K41" s="27" t="str">
        <f t="shared" ca="1" si="1"/>
        <v>-</v>
      </c>
    </row>
    <row r="42" spans="1:12" x14ac:dyDescent="0.25">
      <c r="A42" s="3"/>
      <c r="B42" s="1" t="s">
        <v>173</v>
      </c>
      <c r="C42" s="6">
        <f ca="1">'Revenue and Expense Detail'!D164</f>
        <v>357.25</v>
      </c>
      <c r="D42" s="6">
        <f ca="1">'Revenue and Expense Detail'!E164</f>
        <v>2845.5</v>
      </c>
      <c r="E42" s="6">
        <f ca="1">'Revenue and Expense Detail'!F164</f>
        <v>2488.25</v>
      </c>
      <c r="F42" s="6">
        <f ca="1">'Revenue and Expense Detail'!G164</f>
        <v>13698.56</v>
      </c>
      <c r="G42" s="6">
        <f ca="1">'Revenue and Expense Detail'!H164</f>
        <v>19918.5</v>
      </c>
      <c r="H42" s="6">
        <f ca="1">'Revenue and Expense Detail'!I164</f>
        <v>6219.9400000000005</v>
      </c>
      <c r="I42" s="6">
        <f ca="1">'Revenue and Expense Detail'!J164</f>
        <v>34146</v>
      </c>
      <c r="J42" s="6">
        <f ca="1">'Revenue and Expense Detail'!K164</f>
        <v>20447.440000000002</v>
      </c>
      <c r="K42" s="27">
        <f t="shared" ca="1" si="1"/>
        <v>0.59882387395302528</v>
      </c>
    </row>
    <row r="43" spans="1:12" x14ac:dyDescent="0.25">
      <c r="A43" s="3"/>
      <c r="B43" s="1" t="s">
        <v>34</v>
      </c>
      <c r="C43" s="6">
        <f ca="1">'Revenue and Expense Detail'!D181</f>
        <v>11474.68</v>
      </c>
      <c r="D43" s="6">
        <f ca="1">'Revenue and Expense Detail'!E181</f>
        <v>14167.25</v>
      </c>
      <c r="E43" s="6">
        <f ca="1">'Revenue and Expense Detail'!F181</f>
        <v>2692.5699999999993</v>
      </c>
      <c r="F43" s="6">
        <f ca="1">'Revenue and Expense Detail'!G181</f>
        <v>84672.69</v>
      </c>
      <c r="G43" s="6">
        <f ca="1">'Revenue and Expense Detail'!H181</f>
        <v>99170.75</v>
      </c>
      <c r="H43" s="6">
        <f ca="1">'Revenue and Expense Detail'!I181</f>
        <v>14498.05999999999</v>
      </c>
      <c r="I43" s="6">
        <f ca="1">'Revenue and Expense Detail'!J181</f>
        <v>170007</v>
      </c>
      <c r="J43" s="6">
        <f ca="1">'Revenue and Expense Detail'!K181</f>
        <v>85334.31</v>
      </c>
      <c r="K43" s="27">
        <f t="shared" ca="1" si="1"/>
        <v>0.50194586105278016</v>
      </c>
    </row>
    <row r="44" spans="1:12" x14ac:dyDescent="0.25">
      <c r="A44" s="3"/>
      <c r="B44" s="1" t="s">
        <v>96</v>
      </c>
      <c r="C44" s="6">
        <f ca="1">'Revenue and Expense Detail'!D188</f>
        <v>0</v>
      </c>
      <c r="D44" s="6">
        <f ca="1">'Revenue and Expense Detail'!E188</f>
        <v>700.83333333333337</v>
      </c>
      <c r="E44" s="6">
        <f ca="1">'Revenue and Expense Detail'!F188</f>
        <v>700.83333333333337</v>
      </c>
      <c r="F44" s="6">
        <f ca="1">'Revenue and Expense Detail'!G188</f>
        <v>7033.04</v>
      </c>
      <c r="G44" s="6">
        <f ca="1">'Revenue and Expense Detail'!H188</f>
        <v>4905.8333333333339</v>
      </c>
      <c r="H44" s="6">
        <f ca="1">'Revenue and Expense Detail'!I188</f>
        <v>-2127.206666666666</v>
      </c>
      <c r="I44" s="6">
        <f ca="1">'Revenue and Expense Detail'!J188</f>
        <v>8410</v>
      </c>
      <c r="J44" s="6">
        <f ca="1">'Revenue and Expense Detail'!K188</f>
        <v>1376.96</v>
      </c>
      <c r="K44" s="27">
        <f t="shared" ca="1" si="1"/>
        <v>0.16372889417360287</v>
      </c>
    </row>
    <row r="45" spans="1:12" x14ac:dyDescent="0.25">
      <c r="A45" s="3"/>
      <c r="B45" s="1" t="s">
        <v>225</v>
      </c>
      <c r="C45" s="16">
        <f ca="1">'Revenue and Expense Detail'!D196</f>
        <v>0</v>
      </c>
      <c r="D45" s="16">
        <f ca="1">'Revenue and Expense Detail'!E196</f>
        <v>123.75</v>
      </c>
      <c r="E45" s="16">
        <f ca="1">'Revenue and Expense Detail'!F196</f>
        <v>123.75</v>
      </c>
      <c r="F45" s="16">
        <f ca="1">'Revenue and Expense Detail'!G196</f>
        <v>473</v>
      </c>
      <c r="G45" s="16">
        <f ca="1">'Revenue and Expense Detail'!H196</f>
        <v>866.25000000000011</v>
      </c>
      <c r="H45" s="16">
        <f ca="1">'Revenue and Expense Detail'!I196</f>
        <v>393.25000000000011</v>
      </c>
      <c r="I45" s="16">
        <f ca="1">'Revenue and Expense Detail'!J196</f>
        <v>1485</v>
      </c>
      <c r="J45" s="16">
        <f ca="1">'Revenue and Expense Detail'!K196</f>
        <v>1012</v>
      </c>
      <c r="K45" s="27">
        <f ca="1">'Revenue and Expense Detail'!L196</f>
        <v>0.68148148148148147</v>
      </c>
    </row>
    <row r="46" spans="1:12" x14ac:dyDescent="0.25">
      <c r="A46" s="3"/>
      <c r="B46" s="1" t="s">
        <v>98</v>
      </c>
      <c r="C46" s="14">
        <f ca="1">'Revenue and Expense Detail'!D206</f>
        <v>968.11</v>
      </c>
      <c r="D46" s="14">
        <f ca="1">'Revenue and Expense Detail'!E206</f>
        <v>968.16666666666663</v>
      </c>
      <c r="E46" s="14">
        <f ca="1">'Revenue and Expense Detail'!F206</f>
        <v>5.6666666666615129E-2</v>
      </c>
      <c r="F46" s="14">
        <f ca="1">'Revenue and Expense Detail'!G206</f>
        <v>6776.7699999999995</v>
      </c>
      <c r="G46" s="14">
        <f ca="1">'Revenue and Expense Detail'!H206</f>
        <v>6777.1666666666661</v>
      </c>
      <c r="H46" s="14">
        <f ca="1">'Revenue and Expense Detail'!I206</f>
        <v>0.39666666666653327</v>
      </c>
      <c r="I46" s="14">
        <f ca="1">'Revenue and Expense Detail'!J206</f>
        <v>11618</v>
      </c>
      <c r="J46" s="14">
        <f ca="1">'Revenue and Expense Detail'!K206</f>
        <v>4841.2300000000005</v>
      </c>
      <c r="K46" s="38">
        <f t="shared" ca="1" si="1"/>
        <v>0.41670080908934415</v>
      </c>
    </row>
    <row r="47" spans="1:12" x14ac:dyDescent="0.25">
      <c r="C47" s="1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D48" s="6" t="s">
        <v>45</v>
      </c>
      <c r="E48" s="6"/>
      <c r="F48" s="6"/>
      <c r="G48" s="6"/>
      <c r="H48" s="6"/>
      <c r="I48" s="6"/>
      <c r="J48" s="6"/>
      <c r="K48" s="6"/>
      <c r="L48" s="6"/>
    </row>
    <row r="49" spans="1:12" x14ac:dyDescent="0.25">
      <c r="B49" s="5" t="s">
        <v>26</v>
      </c>
      <c r="C49" s="89">
        <f ca="1">SUM(C32:OFFSET(C49,-1,0))</f>
        <v>94353.589999999982</v>
      </c>
      <c r="D49" s="89">
        <f ca="1">SUM(D32:OFFSET(D49,-1,0))</f>
        <v>99995.999999999985</v>
      </c>
      <c r="E49" s="89">
        <f ca="1">SUM(E32:OFFSET(E49,-1,0))</f>
        <v>5642.41</v>
      </c>
      <c r="F49" s="89">
        <f ca="1">SUM(F32:OFFSET(F49,-1,0))</f>
        <v>647325.85000000009</v>
      </c>
      <c r="G49" s="89">
        <f ca="1">SUM(G32:OFFSET(G49,-1,0))</f>
        <v>699971.99999999988</v>
      </c>
      <c r="H49" s="89">
        <f ca="1">SUM(H32:OFFSET(H49,-1,0))</f>
        <v>52646.150000000016</v>
      </c>
      <c r="I49" s="89">
        <f ca="1">SUM(I32:OFFSET(I49,-1,0))</f>
        <v>1199952</v>
      </c>
      <c r="J49" s="89">
        <f ca="1">SUM(J32:OFFSET(J49,-1,0))</f>
        <v>552626.15</v>
      </c>
      <c r="K49" s="88">
        <f t="shared" ref="K49" ca="1" si="3">IF(I49=0,"-",J49/I49)</f>
        <v>0.46054021327519767</v>
      </c>
      <c r="L49" s="6"/>
    </row>
    <row r="50" spans="1:12" x14ac:dyDescent="0.25">
      <c r="C50" s="94"/>
      <c r="D50" s="93"/>
      <c r="E50" s="93"/>
      <c r="F50" s="93"/>
      <c r="G50" s="93"/>
      <c r="H50" s="93"/>
      <c r="I50" s="93"/>
      <c r="J50" s="93"/>
      <c r="K50" s="93"/>
      <c r="L50" s="6"/>
    </row>
    <row r="51" spans="1:12" x14ac:dyDescent="0.25">
      <c r="C51" s="5"/>
      <c r="D51" s="93"/>
      <c r="E51" s="93"/>
      <c r="F51" s="93"/>
      <c r="G51" s="93"/>
      <c r="H51" s="93"/>
      <c r="I51" s="93"/>
      <c r="J51" s="93"/>
      <c r="K51" s="93"/>
      <c r="L51" s="6"/>
    </row>
    <row r="52" spans="1:12" x14ac:dyDescent="0.25">
      <c r="A52" s="106" t="s">
        <v>25</v>
      </c>
      <c r="B52" s="106"/>
      <c r="C52" s="96">
        <f ca="1">+C28-C49</f>
        <v>-9669.4999999999854</v>
      </c>
      <c r="D52" s="89">
        <f ca="1">+D28-D49</f>
        <v>17191.750000000015</v>
      </c>
      <c r="E52" s="89">
        <f ca="1">+E28+E49</f>
        <v>-26861.25</v>
      </c>
      <c r="F52" s="89">
        <f ca="1">+F28-F49</f>
        <v>1915.6799999998184</v>
      </c>
      <c r="G52" s="89">
        <f ca="1">+G28-G49</f>
        <v>120342.25000000012</v>
      </c>
      <c r="H52" s="89">
        <f ca="1">+H28+H49</f>
        <v>-118589.26999999993</v>
      </c>
      <c r="I52" s="89">
        <f ca="1">+I28-I49</f>
        <v>88719</v>
      </c>
      <c r="J52" s="93"/>
      <c r="K52" s="93"/>
      <c r="L52" s="6"/>
    </row>
    <row r="53" spans="1:12" x14ac:dyDescent="0.25">
      <c r="C53" s="5"/>
      <c r="D53" s="93"/>
      <c r="E53" s="93"/>
      <c r="F53" s="93"/>
      <c r="G53" s="93"/>
      <c r="H53" s="93"/>
      <c r="I53" s="93"/>
      <c r="J53" s="93"/>
      <c r="K53" s="93"/>
      <c r="L53" s="6"/>
    </row>
    <row r="54" spans="1:12" x14ac:dyDescent="0.25">
      <c r="C54" s="92"/>
      <c r="D54" s="93"/>
      <c r="E54" s="93"/>
      <c r="F54" s="93"/>
      <c r="G54" s="93"/>
      <c r="H54" s="93"/>
      <c r="I54" s="93"/>
      <c r="J54" s="93"/>
      <c r="K54" s="93"/>
      <c r="L54" s="6"/>
    </row>
    <row r="55" spans="1:12" hidden="1" x14ac:dyDescent="0.25">
      <c r="C55" s="95">
        <f ca="1">+C52-'Revenue and Expense Detail'!D212</f>
        <v>1.4551915228366852E-11</v>
      </c>
      <c r="D55" s="93"/>
      <c r="E55" s="93"/>
      <c r="F55" s="93">
        <f ca="1">+F52-'Revenue and Expense Detail'!G212</f>
        <v>-3.4924596548080444E-10</v>
      </c>
      <c r="G55" s="93"/>
      <c r="H55" s="93"/>
      <c r="I55" s="93"/>
      <c r="J55" s="93"/>
      <c r="K55" s="93"/>
      <c r="L55" s="6"/>
    </row>
    <row r="56" spans="1:12" x14ac:dyDescent="0.25">
      <c r="C56" s="12"/>
      <c r="D56" s="93"/>
      <c r="E56" s="93"/>
      <c r="F56" s="93"/>
      <c r="G56" s="93"/>
      <c r="H56" s="93"/>
      <c r="I56" s="93"/>
      <c r="J56" s="93"/>
      <c r="K56" s="93"/>
      <c r="L56" s="6"/>
    </row>
    <row r="57" spans="1:12" x14ac:dyDescent="0.25"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C58" s="13"/>
      <c r="D58" s="6"/>
      <c r="E58" s="6"/>
      <c r="F58" s="6"/>
      <c r="G58" s="6"/>
      <c r="H58" s="6"/>
      <c r="I58" s="6"/>
      <c r="J58" s="6"/>
      <c r="K58" s="6"/>
      <c r="L58" s="6"/>
    </row>
  </sheetData>
  <sheetProtection algorithmName="SHA-512" hashValue="A3xHYyf9YfnUZ3JSiKEOMqHLFq2OZVf4XZeJUQSW4JPVvtKqxh1zsOfe9iAtTG1m3jVoOqg8km/63nEDytSGxw==" saltValue="emadwzOpHRcjX923LmarbQ==" spinCount="100000" sheet="1" objects="1" scenarios="1"/>
  <mergeCells count="5">
    <mergeCell ref="A52:B52"/>
    <mergeCell ref="A2:K2"/>
    <mergeCell ref="A3:K3"/>
    <mergeCell ref="A4:K4"/>
    <mergeCell ref="B1:K1"/>
  </mergeCells>
  <printOptions horizontalCentered="1"/>
  <pageMargins left="0" right="0" top="0.5" bottom="0.5" header="0" footer="0"/>
  <pageSetup scale="74" orientation="landscape" r:id="rId1"/>
  <customProperties>
    <customPr name="ExcelFSM_AdjustedButtonPressed" r:id="rId2"/>
    <customPr name="ExcelFSM_DetailsButtonPresse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220"/>
  <sheetViews>
    <sheetView zoomScaleNormal="100" workbookViewId="0">
      <pane ySplit="6" topLeftCell="A7" activePane="bottomLeft" state="frozen"/>
      <selection activeCell="B29" sqref="B29"/>
      <selection pane="bottomLeft" activeCell="A7" sqref="A7"/>
    </sheetView>
  </sheetViews>
  <sheetFormatPr defaultColWidth="9.109375" defaultRowHeight="13.8" x14ac:dyDescent="0.25"/>
  <cols>
    <col min="1" max="1" width="20.6640625" style="1" customWidth="1"/>
    <col min="2" max="2" width="6.88671875" style="1" customWidth="1"/>
    <col min="3" max="3" width="47.6640625" style="1" bestFit="1" customWidth="1"/>
    <col min="4" max="4" width="16" style="1" customWidth="1"/>
    <col min="5" max="5" width="14.5546875" style="1" hidden="1" customWidth="1"/>
    <col min="6" max="6" width="14.33203125" style="1" hidden="1" customWidth="1"/>
    <col min="7" max="7" width="16" style="1" customWidth="1"/>
    <col min="8" max="8" width="15.44140625" style="1" hidden="1" customWidth="1"/>
    <col min="9" max="9" width="15.88671875" style="1" hidden="1" customWidth="1"/>
    <col min="10" max="11" width="14.6640625" style="1" customWidth="1"/>
    <col min="12" max="12" width="11.6640625" style="1" customWidth="1"/>
    <col min="13" max="13" width="14.6640625" style="1" customWidth="1"/>
    <col min="14" max="14" width="9.109375" style="1" customWidth="1"/>
    <col min="15" max="15" width="16.109375" style="1" customWidth="1"/>
    <col min="16" max="25" width="9.109375" style="1" customWidth="1"/>
    <col min="26" max="16384" width="9.109375" style="1"/>
  </cols>
  <sheetData>
    <row r="1" spans="1:12" x14ac:dyDescent="0.25">
      <c r="A1" s="107" t="str">
        <f>Input!A1</f>
        <v>Chatauqua Learn and Serve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x14ac:dyDescent="0.25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 t="str">
        <f>'Revenue and Summary'!$A$4</f>
        <v>Month and Year-to-Date Ending January 31, 2021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5" spans="1:12" x14ac:dyDescent="0.25">
      <c r="H5" s="8"/>
    </row>
    <row r="6" spans="1:12" ht="52.5" customHeight="1" x14ac:dyDescent="0.25">
      <c r="D6" s="7" t="s">
        <v>17</v>
      </c>
      <c r="E6" s="7" t="s">
        <v>18</v>
      </c>
      <c r="F6" s="7" t="s">
        <v>19</v>
      </c>
      <c r="G6" s="7" t="s">
        <v>27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</row>
    <row r="7" spans="1:12" x14ac:dyDescent="0.25">
      <c r="A7" s="5" t="s">
        <v>16</v>
      </c>
      <c r="B7" s="5"/>
      <c r="D7" s="6"/>
      <c r="E7" s="6"/>
      <c r="F7" s="6"/>
      <c r="G7" s="6"/>
      <c r="H7" s="6"/>
      <c r="I7" s="6"/>
      <c r="J7" s="6"/>
      <c r="K7" s="6"/>
    </row>
    <row r="8" spans="1:12" x14ac:dyDescent="0.25">
      <c r="D8" s="6"/>
      <c r="E8" s="6"/>
      <c r="F8" s="6"/>
      <c r="G8" s="6"/>
      <c r="H8" s="6"/>
      <c r="I8" s="6"/>
      <c r="J8" s="6"/>
      <c r="K8" s="6"/>
    </row>
    <row r="9" spans="1:12" ht="14.4" x14ac:dyDescent="0.3">
      <c r="A9" s="36"/>
      <c r="B9" s="85" t="s">
        <v>150</v>
      </c>
      <c r="C9" s="36"/>
      <c r="D9" s="6"/>
      <c r="E9" s="6"/>
      <c r="F9" s="6"/>
      <c r="G9" s="6"/>
      <c r="H9" s="6"/>
      <c r="I9" s="6"/>
      <c r="J9" s="6"/>
      <c r="K9" s="6"/>
      <c r="L9" s="27"/>
    </row>
    <row r="10" spans="1:12" x14ac:dyDescent="0.25">
      <c r="A10" s="1" t="s">
        <v>48</v>
      </c>
      <c r="B10" s="86">
        <f>GETPIVOTDATA("Amount",GLDetails!$A$3,"AcctNumber",+A10)</f>
        <v>439412.75000000006</v>
      </c>
      <c r="C10" s="1" t="s">
        <v>192</v>
      </c>
      <c r="D10" s="6">
        <f>IFERROR(GETPIVOTDATA("Amount",GLDetails!$A$3,"AcctNumber",+A10,"Tran_Date",Input!$B$8,"Years",Input!$B$7),0)</f>
        <v>62773.25</v>
      </c>
      <c r="E10" s="6">
        <f t="shared" ref="E10" si="0">+J10/12</f>
        <v>60891</v>
      </c>
      <c r="F10" s="6">
        <f>+D10-E10</f>
        <v>1882.25</v>
      </c>
      <c r="G10" s="6">
        <f>IFERROR(GETPIVOTDATA("Amount",GLDetails!$A$3,"AcctNumber",+A10),0)</f>
        <v>439412.75000000006</v>
      </c>
      <c r="H10" s="6">
        <f>+(J10/12)*Input!$B$5</f>
        <v>426237</v>
      </c>
      <c r="I10" s="6">
        <f t="shared" ref="I10" si="1">+G10-H10</f>
        <v>13175.750000000058</v>
      </c>
      <c r="J10" s="6">
        <v>730692</v>
      </c>
      <c r="K10" s="6">
        <f t="shared" ref="K10" si="2">+J10-G10</f>
        <v>291279.24999999994</v>
      </c>
      <c r="L10" s="27">
        <f t="shared" ref="L10" si="3">IF(J10=0,"-",K10/J10)</f>
        <v>0.39863478729752061</v>
      </c>
    </row>
    <row r="11" spans="1:12" x14ac:dyDescent="0.25">
      <c r="A11" s="1" t="s">
        <v>183</v>
      </c>
      <c r="B11" s="86" t="e">
        <f>GETPIVOTDATA("Amount",GLDetails!$A$3,"AcctNumber",+A11)</f>
        <v>#REF!</v>
      </c>
      <c r="C11" s="1" t="s">
        <v>184</v>
      </c>
      <c r="D11" s="6">
        <f>IFERROR(GETPIVOTDATA("Amount",GLDetails!$A$3,"AcctNumber",+A11,"Tran_Date",Input!$B$8,"Years",Input!$B$7),0)</f>
        <v>0</v>
      </c>
      <c r="E11" s="6">
        <f>+J11/12</f>
        <v>5403.416666666667</v>
      </c>
      <c r="F11" s="6">
        <f>+D11-E11</f>
        <v>-5403.416666666667</v>
      </c>
      <c r="G11" s="6">
        <f>IFERROR(GETPIVOTDATA("Amount",GLDetails!$A$3,"AcctNumber",+A11),0)</f>
        <v>0</v>
      </c>
      <c r="H11" s="6">
        <f>+(J11/12)*Input!$B$5</f>
        <v>37823.916666666672</v>
      </c>
      <c r="I11" s="6">
        <f>+G11-H11</f>
        <v>-37823.916666666672</v>
      </c>
      <c r="J11" s="6">
        <v>64841</v>
      </c>
      <c r="K11" s="6">
        <f>+J11-G11</f>
        <v>64841</v>
      </c>
      <c r="L11" s="27">
        <f>IF(J11=0,"-",K11/J11)</f>
        <v>1</v>
      </c>
    </row>
    <row r="12" spans="1:12" x14ac:dyDescent="0.25">
      <c r="A12" s="1" t="s">
        <v>49</v>
      </c>
      <c r="B12" s="86">
        <f>GETPIVOTDATA("Amount",GLDetails!$A$3,"AcctNumber",+A12)</f>
        <v>886.5</v>
      </c>
      <c r="C12" s="1" t="s">
        <v>50</v>
      </c>
      <c r="D12" s="6">
        <f>IFERROR(GETPIVOTDATA("Amount",GLDetails!$A$3,"AcctNumber",+A12,"Tran_Date",Input!$B$8,"Years",Input!$B$7),0)</f>
        <v>0</v>
      </c>
      <c r="E12" s="9">
        <f t="shared" ref="E12:E13" si="4">+J12/12</f>
        <v>76.75</v>
      </c>
      <c r="F12" s="9">
        <f t="shared" ref="F12:F13" si="5">+D12-E12</f>
        <v>-76.75</v>
      </c>
      <c r="G12" s="6">
        <f>IFERROR(GETPIVOTDATA("Amount",GLDetails!$A$3,"AcctNumber",+A12),0)</f>
        <v>886.5</v>
      </c>
      <c r="H12" s="6">
        <f>+(J12/12)*Input!$B$5</f>
        <v>537.25</v>
      </c>
      <c r="I12" s="6">
        <f t="shared" ref="I12:I13" si="6">+G12-H12</f>
        <v>349.25</v>
      </c>
      <c r="J12" s="6">
        <v>921</v>
      </c>
      <c r="K12" s="6">
        <f>+J12-G12</f>
        <v>34.5</v>
      </c>
      <c r="L12" s="27">
        <f>IF(J12=0,"-",K12/J12)</f>
        <v>3.7459283387622153E-2</v>
      </c>
    </row>
    <row r="13" spans="1:12" x14ac:dyDescent="0.25">
      <c r="A13" s="23" t="s">
        <v>1201</v>
      </c>
      <c r="B13" s="86">
        <f>GETPIVOTDATA("Amount",GLDetails!$A$3,"AcctNumber",+A13)</f>
        <v>21748</v>
      </c>
      <c r="C13" s="1" t="s">
        <v>1380</v>
      </c>
      <c r="D13" s="6">
        <f>IFERROR(GETPIVOTDATA("Amount",GLDetails!$A$3,"AcctNumber",+A13,"Tran_Date",Input!$B$8,"Years",Input!$B$7),0)</f>
        <v>0</v>
      </c>
      <c r="E13" s="9">
        <f t="shared" si="4"/>
        <v>0</v>
      </c>
      <c r="F13" s="9">
        <f t="shared" si="5"/>
        <v>0</v>
      </c>
      <c r="G13" s="6">
        <f>IFERROR(GETPIVOTDATA("Amount",GLDetails!$A$3,"AcctNumber",+A13),0)</f>
        <v>21748</v>
      </c>
      <c r="H13" s="6">
        <f>+(J13/12)*Input!$B$5</f>
        <v>0</v>
      </c>
      <c r="I13" s="6">
        <f t="shared" si="6"/>
        <v>21748</v>
      </c>
      <c r="J13" s="16">
        <v>0</v>
      </c>
      <c r="K13" s="6">
        <f t="shared" ref="K13" si="7">+J13-G13</f>
        <v>-21748</v>
      </c>
      <c r="L13" s="27" t="str">
        <f t="shared" ref="L13" si="8">IF(J13=0,"-",K13/J13)</f>
        <v>-</v>
      </c>
    </row>
    <row r="14" spans="1:12" x14ac:dyDescent="0.25">
      <c r="A14" s="1" t="s">
        <v>197</v>
      </c>
      <c r="B14" s="86">
        <f>GETPIVOTDATA("Amount",GLDetails!$A$3,"AcctNumber",+A14)</f>
        <v>48665.299999999996</v>
      </c>
      <c r="C14" s="1" t="s">
        <v>193</v>
      </c>
      <c r="D14" s="6">
        <f>IFERROR(GETPIVOTDATA("Amount",GLDetails!$A$3,"AcctNumber",+A14,"Tran_Date",Input!$B$8,"Years",Input!$B$7),0)</f>
        <v>10432.24</v>
      </c>
      <c r="E14" s="9">
        <f t="shared" ref="E14" si="9">+J14/12</f>
        <v>1345.5</v>
      </c>
      <c r="F14" s="9">
        <f t="shared" ref="F14" si="10">+D14-E14</f>
        <v>9086.74</v>
      </c>
      <c r="G14" s="6">
        <f>IFERROR(GETPIVOTDATA("Amount",GLDetails!$A$3,"AcctNumber",+A14),0)</f>
        <v>48665.299999999996</v>
      </c>
      <c r="H14" s="6">
        <f>+(J14/12)*Input!$B$5</f>
        <v>9418.5</v>
      </c>
      <c r="I14" s="6">
        <f t="shared" ref="I14" si="11">+G14-H14</f>
        <v>39246.799999999996</v>
      </c>
      <c r="J14" s="16">
        <v>16146</v>
      </c>
      <c r="K14" s="6">
        <f t="shared" ref="K14" si="12">+J14-G14</f>
        <v>-32519.299999999996</v>
      </c>
      <c r="L14" s="27">
        <f t="shared" ref="L14" si="13">IF(J14=0,"-",K14/J14)</f>
        <v>-2.0140777901647464</v>
      </c>
    </row>
    <row r="15" spans="1:12" x14ac:dyDescent="0.25">
      <c r="A15" s="1" t="s">
        <v>1567</v>
      </c>
      <c r="B15" s="86">
        <f>GETPIVOTDATA("Amount",GLDetails!$A$3,"AcctNumber",+A15)</f>
        <v>3052.19</v>
      </c>
      <c r="C15" s="1" t="s">
        <v>1568</v>
      </c>
      <c r="D15" s="6">
        <f>IFERROR(GETPIVOTDATA("Amount",GLDetails!$A$3,"AcctNumber",+A15,"Tran_Date",Input!$B$8,"Years",Input!$B$7),0)</f>
        <v>3052.19</v>
      </c>
      <c r="E15" s="9">
        <f t="shared" ref="E15" si="14">+J15/12</f>
        <v>0</v>
      </c>
      <c r="F15" s="9">
        <f t="shared" ref="F15" si="15">+D15-E15</f>
        <v>3052.19</v>
      </c>
      <c r="G15" s="6">
        <f>IFERROR(GETPIVOTDATA("Amount",GLDetails!$A$3,"AcctNumber",+A15),0)</f>
        <v>3052.19</v>
      </c>
      <c r="H15" s="6">
        <f>+(J15/12)*Input!$B$5</f>
        <v>0</v>
      </c>
      <c r="I15" s="6">
        <f t="shared" ref="I15" si="16">+G15-H15</f>
        <v>3052.19</v>
      </c>
      <c r="J15" s="16">
        <v>0</v>
      </c>
      <c r="K15" s="6">
        <f t="shared" ref="K15" si="17">+J15-G15</f>
        <v>-3052.19</v>
      </c>
      <c r="L15" s="27" t="str">
        <f t="shared" ref="L15" si="18">IF(J15=0,"-",K15/J15)</f>
        <v>-</v>
      </c>
    </row>
    <row r="16" spans="1:12" x14ac:dyDescent="0.25">
      <c r="A16" s="1" t="s">
        <v>52</v>
      </c>
      <c r="B16" s="86">
        <f>GETPIVOTDATA("Amount",GLDetails!$A$3,"AcctNumber",+A16)</f>
        <v>164.07999999999998</v>
      </c>
      <c r="C16" s="1" t="s">
        <v>179</v>
      </c>
      <c r="D16" s="6">
        <f>IFERROR(GETPIVOTDATA("Amount",GLDetails!$A$3,"AcctNumber",+A16,"Tran_Date",Input!$B$8,"Years",Input!$B$7),0)</f>
        <v>16.399999999999999</v>
      </c>
      <c r="E16" s="6">
        <f t="shared" ref="E16:E22" si="19">+J16/12</f>
        <v>2.5</v>
      </c>
      <c r="F16" s="6">
        <f t="shared" ref="F16:F22" si="20">+D16-E16</f>
        <v>13.899999999999999</v>
      </c>
      <c r="G16" s="6">
        <f>IFERROR(GETPIVOTDATA("Amount",GLDetails!$A$3,"AcctNumber",+A16),0)</f>
        <v>164.07999999999998</v>
      </c>
      <c r="H16" s="6">
        <f>+(J16/12)*Input!$B$5</f>
        <v>17.5</v>
      </c>
      <c r="I16" s="6">
        <f t="shared" ref="I16:I22" si="21">+G16-H16</f>
        <v>146.57999999999998</v>
      </c>
      <c r="J16" s="16">
        <v>30</v>
      </c>
      <c r="K16" s="6">
        <f t="shared" ref="K16:K22" si="22">+J16-G16</f>
        <v>-134.07999999999998</v>
      </c>
      <c r="L16" s="27">
        <f t="shared" ref="L16:L22" si="23">IF(J16=0,"-",K16/J16)</f>
        <v>-4.4693333333333332</v>
      </c>
    </row>
    <row r="17" spans="1:12" x14ac:dyDescent="0.25">
      <c r="A17" s="1" t="s">
        <v>53</v>
      </c>
      <c r="B17" s="86">
        <f>GETPIVOTDATA("Amount",GLDetails!$A$3,"AcctNumber",+A17)</f>
        <v>232.22</v>
      </c>
      <c r="C17" s="1" t="s">
        <v>195</v>
      </c>
      <c r="D17" s="6">
        <f>IFERROR(GETPIVOTDATA("Amount",GLDetails!$A$3,"AcctNumber",+A17,"Tran_Date",Input!$B$8,"Years",Input!$B$7),0)</f>
        <v>105.78</v>
      </c>
      <c r="E17" s="6">
        <f t="shared" si="19"/>
        <v>1173.4166666666667</v>
      </c>
      <c r="F17" s="6">
        <f t="shared" si="20"/>
        <v>-1067.6366666666668</v>
      </c>
      <c r="G17" s="6">
        <f>IFERROR(GETPIVOTDATA("Amount",GLDetails!$A$3,"AcctNumber",+A17),0)</f>
        <v>232.22</v>
      </c>
      <c r="H17" s="6">
        <f>+(J17/12)*Input!$B$5</f>
        <v>8213.9166666666679</v>
      </c>
      <c r="I17" s="6">
        <f t="shared" si="21"/>
        <v>-7981.6966666666676</v>
      </c>
      <c r="J17" s="16">
        <v>14081</v>
      </c>
      <c r="K17" s="6">
        <f t="shared" si="22"/>
        <v>13848.78</v>
      </c>
      <c r="L17" s="27">
        <f t="shared" si="23"/>
        <v>0.9835082735601165</v>
      </c>
    </row>
    <row r="18" spans="1:12" x14ac:dyDescent="0.25">
      <c r="A18" s="1" t="s">
        <v>185</v>
      </c>
      <c r="B18" s="86" t="e">
        <f>GETPIVOTDATA("Amount",GLDetails!$A$3,"AcctNumber",+A18)</f>
        <v>#REF!</v>
      </c>
      <c r="C18" s="1" t="s">
        <v>196</v>
      </c>
      <c r="D18" s="6">
        <f>IFERROR(GETPIVOTDATA("Amount",GLDetails!$A$3,"AcctNumber",+A18,"Tran_Date",Input!$B$8,"Years",Input!$B$7),0)</f>
        <v>0</v>
      </c>
      <c r="E18" s="6">
        <f t="shared" ref="E18:E20" si="24">+J18/12</f>
        <v>0</v>
      </c>
      <c r="F18" s="6">
        <f t="shared" ref="F18:F20" si="25">+D18-E18</f>
        <v>0</v>
      </c>
      <c r="G18" s="6">
        <f>IFERROR(GETPIVOTDATA("Amount",GLDetails!$A$3,"AcctNumber",+A18),0)</f>
        <v>0</v>
      </c>
      <c r="H18" s="6">
        <f>+(J18/12)*Input!$B$5</f>
        <v>0</v>
      </c>
      <c r="I18" s="6">
        <f t="shared" ref="I18:I20" si="26">+G18-H18</f>
        <v>0</v>
      </c>
      <c r="J18" s="16">
        <v>0</v>
      </c>
      <c r="K18" s="6">
        <f t="shared" ref="K18:K20" si="27">+J18-G18</f>
        <v>0</v>
      </c>
      <c r="L18" s="27" t="str">
        <f t="shared" ref="L18:L20" si="28">IF(J18=0,"-",K18/J18)</f>
        <v>-</v>
      </c>
    </row>
    <row r="19" spans="1:12" x14ac:dyDescent="0.25">
      <c r="A19" s="1" t="s">
        <v>1203</v>
      </c>
      <c r="B19" s="86">
        <f>GETPIVOTDATA("Amount",GLDetails!$A$3,"AcctNumber",+A19)</f>
        <v>11000</v>
      </c>
      <c r="C19" s="1" t="s">
        <v>1204</v>
      </c>
      <c r="D19" s="6">
        <f>IFERROR(GETPIVOTDATA("Amount",GLDetails!$A$3,"AcctNumber",+A19,"Tran_Date",Input!$B$8,"Years",Input!$B$7),0)</f>
        <v>0</v>
      </c>
      <c r="E19" s="6">
        <f t="shared" ref="E19" si="29">+J19/12</f>
        <v>0</v>
      </c>
      <c r="F19" s="6">
        <f t="shared" ref="F19" si="30">+D19-E19</f>
        <v>0</v>
      </c>
      <c r="G19" s="6">
        <f>IFERROR(GETPIVOTDATA("Amount",GLDetails!$A$3,"AcctNumber",+A19),0)</f>
        <v>11000</v>
      </c>
      <c r="H19" s="6">
        <f>+(J19/12)*Input!$B$5</f>
        <v>0</v>
      </c>
      <c r="I19" s="6">
        <f t="shared" ref="I19" si="31">+G19-H19</f>
        <v>11000</v>
      </c>
      <c r="J19" s="16">
        <v>0</v>
      </c>
      <c r="K19" s="6">
        <f t="shared" ref="K19" si="32">+J19-G19</f>
        <v>-11000</v>
      </c>
      <c r="L19" s="27" t="str">
        <f t="shared" ref="L19" si="33">IF(J19=0,"-",K19/J19)</f>
        <v>-</v>
      </c>
    </row>
    <row r="20" spans="1:12" x14ac:dyDescent="0.25">
      <c r="A20" s="1" t="s">
        <v>54</v>
      </c>
      <c r="B20" s="86">
        <f>GETPIVOTDATA("Amount",GLDetails!$A$3,"AcctNumber",+A20)</f>
        <v>31810</v>
      </c>
      <c r="C20" s="1" t="s">
        <v>141</v>
      </c>
      <c r="D20" s="16">
        <f>IFERROR(GETPIVOTDATA("Amount",GLDetails!$A$3,"AcctNumber",+A20,"Tran_Date",Input!$B$8,"Years",Input!$B$7),0)</f>
        <v>350</v>
      </c>
      <c r="E20" s="16">
        <f t="shared" si="24"/>
        <v>7364.333333333333</v>
      </c>
      <c r="F20" s="16">
        <f t="shared" si="25"/>
        <v>-7014.333333333333</v>
      </c>
      <c r="G20" s="16">
        <f>IFERROR(GETPIVOTDATA("Amount",GLDetails!$A$3,"AcctNumber",+A20),0)</f>
        <v>31810</v>
      </c>
      <c r="H20" s="16">
        <f>+(J20/12)*Input!$B$5</f>
        <v>51550.333333333328</v>
      </c>
      <c r="I20" s="16">
        <f t="shared" si="26"/>
        <v>-19740.333333333328</v>
      </c>
      <c r="J20" s="16">
        <v>88372</v>
      </c>
      <c r="K20" s="16">
        <f t="shared" si="27"/>
        <v>56562</v>
      </c>
      <c r="L20" s="76">
        <f t="shared" si="28"/>
        <v>0.64004435794142944</v>
      </c>
    </row>
    <row r="21" spans="1:12" x14ac:dyDescent="0.25">
      <c r="A21" s="1" t="s">
        <v>82</v>
      </c>
      <c r="B21" s="86">
        <f>GETPIVOTDATA("Amount",GLDetails!$A$3,"AcctNumber",+A21)</f>
        <v>20882</v>
      </c>
      <c r="C21" s="1" t="s">
        <v>194</v>
      </c>
      <c r="D21" s="6">
        <f>IFERROR(GETPIVOTDATA("Amount",GLDetails!$A$3,"AcctNumber",+A21,"Tran_Date",Input!$B$8,"Years",Input!$B$7),0)</f>
        <v>2043</v>
      </c>
      <c r="E21" s="9">
        <f>+J21/12</f>
        <v>2642.25</v>
      </c>
      <c r="F21" s="9">
        <f>+D21-E21</f>
        <v>-599.25</v>
      </c>
      <c r="G21" s="6">
        <f>IFERROR(GETPIVOTDATA("Amount",GLDetails!$A$3,"AcctNumber",+A21),0)</f>
        <v>20882</v>
      </c>
      <c r="H21" s="6">
        <f>+(J21/12)*Input!$B$5</f>
        <v>18495.75</v>
      </c>
      <c r="I21" s="6">
        <f>+G21-H21</f>
        <v>2386.25</v>
      </c>
      <c r="J21" s="16">
        <v>31707</v>
      </c>
      <c r="K21" s="6">
        <f>+J21-G21</f>
        <v>10825</v>
      </c>
      <c r="L21" s="27">
        <f>IF(J21=0,"-",K21/J21)</f>
        <v>0.34140726022644841</v>
      </c>
    </row>
    <row r="22" spans="1:12" x14ac:dyDescent="0.25">
      <c r="A22" s="1" t="s">
        <v>250</v>
      </c>
      <c r="B22" s="86" t="e">
        <f>GETPIVOTDATA("Amount",GLDetails!$A$3,"AcctNumber",+A22)</f>
        <v>#REF!</v>
      </c>
      <c r="C22" s="1" t="s">
        <v>252</v>
      </c>
      <c r="D22" s="6">
        <f>IFERROR(GETPIVOTDATA("Amount",GLDetails!$A$3,"AcctNumber",+A22,"Tran_Date",Input!$B$8,"Years",Input!$B$7),0)</f>
        <v>0</v>
      </c>
      <c r="E22" s="6">
        <f t="shared" si="19"/>
        <v>9798.5</v>
      </c>
      <c r="F22" s="6">
        <f t="shared" si="20"/>
        <v>-9798.5</v>
      </c>
      <c r="G22" s="6">
        <f>IFERROR(GETPIVOTDATA("Amount",GLDetails!$A$3,"AcctNumber",+A22),0)</f>
        <v>0</v>
      </c>
      <c r="H22" s="6">
        <f>+(J22/12)*Input!$B$5</f>
        <v>68589.5</v>
      </c>
      <c r="I22" s="6">
        <f t="shared" si="21"/>
        <v>-68589.5</v>
      </c>
      <c r="J22" s="16">
        <v>117582</v>
      </c>
      <c r="K22" s="6">
        <f t="shared" si="22"/>
        <v>117582</v>
      </c>
      <c r="L22" s="27">
        <f t="shared" si="23"/>
        <v>1</v>
      </c>
    </row>
    <row r="23" spans="1:12" x14ac:dyDescent="0.25">
      <c r="A23" s="1" t="s">
        <v>251</v>
      </c>
      <c r="B23" s="86" t="e">
        <f>GETPIVOTDATA("Amount",GLDetails!$A$3,"AcctNumber",+A23)</f>
        <v>#REF!</v>
      </c>
      <c r="C23" s="1" t="s">
        <v>253</v>
      </c>
      <c r="D23" s="16">
        <f>IFERROR(GETPIVOTDATA("Amount",GLDetails!$A$3,"AcctNumber",+A23,"Tran_Date",Input!$B$8,"Years",Input!$B$7),0)</f>
        <v>0</v>
      </c>
      <c r="E23" s="16">
        <f t="shared" ref="E23" si="34">+J23/12</f>
        <v>1000.8333333333334</v>
      </c>
      <c r="F23" s="16">
        <f t="shared" ref="F23" si="35">+D23-E23</f>
        <v>-1000.8333333333334</v>
      </c>
      <c r="G23" s="16">
        <f>IFERROR(GETPIVOTDATA("Amount",GLDetails!$A$3,"AcctNumber",+A23),0)</f>
        <v>0</v>
      </c>
      <c r="H23" s="16">
        <f>+(J23/12)*Input!$B$5</f>
        <v>7005.8333333333339</v>
      </c>
      <c r="I23" s="16">
        <f t="shared" ref="I23" si="36">+G23-H23</f>
        <v>-7005.8333333333339</v>
      </c>
      <c r="J23" s="16">
        <v>12010</v>
      </c>
      <c r="K23" s="16">
        <f t="shared" ref="K23" si="37">+J23-G23</f>
        <v>12010</v>
      </c>
      <c r="L23" s="76">
        <f t="shared" ref="L23" si="38">IF(J23=0,"-",K23/J23)</f>
        <v>1</v>
      </c>
    </row>
    <row r="24" spans="1:12" x14ac:dyDescent="0.25">
      <c r="A24" s="1" t="s">
        <v>1549</v>
      </c>
      <c r="B24" s="86">
        <f>GETPIVOTDATA("Amount",GLDetails!$A$3,"AcctNumber",+A24)</f>
        <v>162.69999999999999</v>
      </c>
      <c r="C24" s="1" t="s">
        <v>1550</v>
      </c>
      <c r="D24" s="16">
        <f>IFERROR(GETPIVOTDATA("Amount",GLDetails!$A$3,"AcctNumber",+A24,"Tran_Date",Input!$B$8,"Years",Input!$B$7),0)</f>
        <v>0</v>
      </c>
      <c r="E24" s="16">
        <f t="shared" ref="E24" si="39">+J24/12</f>
        <v>0</v>
      </c>
      <c r="F24" s="16">
        <f t="shared" ref="F24" si="40">+D24-E24</f>
        <v>0</v>
      </c>
      <c r="G24" s="16">
        <f>IFERROR(GETPIVOTDATA("Amount",GLDetails!$A$3,"AcctNumber",+A24),0)</f>
        <v>162.69999999999999</v>
      </c>
      <c r="H24" s="16">
        <f>+(J24/12)*Input!$B$5</f>
        <v>0</v>
      </c>
      <c r="I24" s="16">
        <f t="shared" ref="I24" si="41">+G24-H24</f>
        <v>162.69999999999999</v>
      </c>
      <c r="J24" s="16">
        <v>0</v>
      </c>
      <c r="K24" s="16">
        <f t="shared" ref="K24" si="42">+J24-G24</f>
        <v>-162.69999999999999</v>
      </c>
      <c r="L24" s="76" t="str">
        <f t="shared" ref="L24" si="43">IF(J24=0,"-",K24/J24)</f>
        <v>-</v>
      </c>
    </row>
    <row r="25" spans="1:12" x14ac:dyDescent="0.25">
      <c r="A25" s="1" t="s">
        <v>254</v>
      </c>
      <c r="B25" s="86">
        <f>GETPIVOTDATA("Amount",GLDetails!$A$3,"AcctNumber",+A25)</f>
        <v>71225.789999999994</v>
      </c>
      <c r="C25" s="1" t="s">
        <v>255</v>
      </c>
      <c r="D25" s="6">
        <f>IFERROR(GETPIVOTDATA("Amount",GLDetails!$A$3,"AcctNumber",+A25,"Tran_Date",Input!$B$8,"Years",Input!$B$7),0)</f>
        <v>5911.23</v>
      </c>
      <c r="E25" s="6">
        <f t="shared" ref="E25" si="44">+J25/12</f>
        <v>17690.75</v>
      </c>
      <c r="F25" s="6">
        <f t="shared" ref="F25" si="45">+D25-E25</f>
        <v>-11779.52</v>
      </c>
      <c r="G25" s="6">
        <f>IFERROR(GETPIVOTDATA("Amount",GLDetails!$A$3,"AcctNumber",+A25),0)</f>
        <v>71225.789999999994</v>
      </c>
      <c r="H25" s="6">
        <f>+(J25/12)*Input!$B$5</f>
        <v>123835.25</v>
      </c>
      <c r="I25" s="6">
        <f t="shared" ref="I25" si="46">+G25-H25</f>
        <v>-52609.460000000006</v>
      </c>
      <c r="J25" s="6">
        <v>212289</v>
      </c>
      <c r="K25" s="6">
        <f t="shared" ref="K25" si="47">+J25-G25</f>
        <v>141063.21000000002</v>
      </c>
      <c r="L25" s="27">
        <f t="shared" ref="L25" si="48">IF(J25=0,"-",K25/J25)</f>
        <v>0.66448666676087798</v>
      </c>
    </row>
    <row r="26" spans="1:12" x14ac:dyDescent="0.25">
      <c r="A26" s="3"/>
      <c r="B26" s="3"/>
      <c r="C26" s="25"/>
      <c r="D26" s="16"/>
      <c r="E26" s="16"/>
      <c r="F26" s="16"/>
      <c r="G26" s="16"/>
      <c r="H26" s="16"/>
      <c r="I26" s="16"/>
      <c r="J26" s="16"/>
      <c r="K26" s="16"/>
      <c r="L26" s="76"/>
    </row>
    <row r="27" spans="1:12" x14ac:dyDescent="0.25">
      <c r="A27" s="3"/>
      <c r="B27" s="3"/>
      <c r="C27" s="90" t="s">
        <v>83</v>
      </c>
      <c r="D27" s="89">
        <f ca="1">SUM(D10:OFFSET(D27,-1,0))</f>
        <v>84684.09</v>
      </c>
      <c r="E27" s="89">
        <f ca="1">SUM(E10:OFFSET(E27,-1,0))</f>
        <v>107389.25</v>
      </c>
      <c r="F27" s="89">
        <f ca="1">SUM(F10:OFFSET(F27,-1,0))</f>
        <v>-22705.160000000003</v>
      </c>
      <c r="G27" s="89">
        <f ca="1">SUM(G10:OFFSET(G27,-1,0))</f>
        <v>649241.53</v>
      </c>
      <c r="H27" s="89">
        <f ca="1">SUM(H10:OFFSET(H27,-1,0))</f>
        <v>751724.75000000012</v>
      </c>
      <c r="I27" s="89">
        <f ca="1">SUM(I10:OFFSET(I27,-1,0))</f>
        <v>-102483.21999999994</v>
      </c>
      <c r="J27" s="89">
        <f ca="1">SUM(J10:OFFSET(J27,-1,0))</f>
        <v>1288671</v>
      </c>
      <c r="K27" s="89">
        <f ca="1">SUM(K10:OFFSET(K27,-1,0))</f>
        <v>639429.47</v>
      </c>
      <c r="L27" s="88">
        <f t="shared" ref="L27" ca="1" si="49">IF(J27=0,"-",K27/J27)</f>
        <v>0.49619295382607348</v>
      </c>
    </row>
    <row r="28" spans="1:12" x14ac:dyDescent="0.25">
      <c r="A28" s="3"/>
      <c r="B28" s="3"/>
      <c r="C28" s="25"/>
      <c r="D28" s="16"/>
      <c r="E28" s="16"/>
      <c r="F28" s="16"/>
      <c r="G28" s="16"/>
      <c r="H28" s="16"/>
      <c r="I28" s="16"/>
      <c r="J28" s="16"/>
      <c r="K28" s="16"/>
      <c r="L28" s="76"/>
    </row>
    <row r="29" spans="1:12" x14ac:dyDescent="0.25">
      <c r="C29" s="5"/>
      <c r="D29" s="16"/>
      <c r="E29" s="16"/>
      <c r="F29" s="16"/>
      <c r="G29" s="16"/>
      <c r="H29" s="16"/>
      <c r="I29" s="16"/>
      <c r="J29" s="16"/>
      <c r="K29" s="16"/>
      <c r="L29" s="39"/>
    </row>
    <row r="30" spans="1:12" x14ac:dyDescent="0.25">
      <c r="A30" s="5" t="s">
        <v>15</v>
      </c>
      <c r="B30" s="5"/>
      <c r="D30" s="16"/>
      <c r="E30" s="16"/>
      <c r="F30" s="16"/>
      <c r="G30" s="16"/>
      <c r="H30" s="16"/>
      <c r="I30" s="16"/>
      <c r="J30" s="16"/>
      <c r="K30" s="16"/>
      <c r="L30" s="39"/>
    </row>
    <row r="31" spans="1:12" x14ac:dyDescent="0.25">
      <c r="D31" s="16"/>
      <c r="E31" s="16"/>
      <c r="F31" s="16"/>
      <c r="G31" s="16"/>
      <c r="H31" s="16"/>
      <c r="I31" s="16"/>
      <c r="J31" s="16"/>
      <c r="K31" s="16"/>
      <c r="L31" s="39"/>
    </row>
    <row r="32" spans="1:12" x14ac:dyDescent="0.25">
      <c r="D32" s="6"/>
      <c r="E32" s="6"/>
      <c r="F32" s="6"/>
      <c r="G32" s="6"/>
      <c r="H32" s="6"/>
      <c r="I32" s="6"/>
      <c r="J32" s="6"/>
      <c r="K32" s="6"/>
    </row>
    <row r="33" spans="1:13" x14ac:dyDescent="0.25">
      <c r="C33" s="1" t="s">
        <v>43</v>
      </c>
      <c r="D33" s="6"/>
      <c r="E33" s="6"/>
      <c r="F33" s="6"/>
      <c r="G33" s="6"/>
      <c r="H33" s="6"/>
      <c r="I33" s="6"/>
      <c r="J33" s="6"/>
      <c r="K33" s="6"/>
    </row>
    <row r="34" spans="1:13" x14ac:dyDescent="0.25">
      <c r="B34" s="85" t="s">
        <v>150</v>
      </c>
      <c r="D34" s="6"/>
      <c r="E34" s="6"/>
      <c r="F34" s="6"/>
      <c r="G34" s="6"/>
      <c r="H34" s="6"/>
      <c r="I34" s="6"/>
      <c r="J34" s="6"/>
      <c r="K34" s="6"/>
    </row>
    <row r="35" spans="1:13" x14ac:dyDescent="0.25">
      <c r="B35" s="85"/>
      <c r="D35" s="6"/>
      <c r="E35" s="6"/>
      <c r="F35" s="6"/>
      <c r="G35" s="6"/>
      <c r="H35" s="6"/>
      <c r="I35" s="6"/>
      <c r="J35" s="6"/>
      <c r="K35" s="6"/>
    </row>
    <row r="36" spans="1:13" x14ac:dyDescent="0.25">
      <c r="A36" s="1" t="s">
        <v>121</v>
      </c>
      <c r="B36" s="86">
        <f>GETPIVOTDATA("Amount",GLDetails!$A$3,"AcctNumber",+A36)</f>
        <v>-80694.760000000009</v>
      </c>
      <c r="C36" s="1" t="s">
        <v>145</v>
      </c>
      <c r="D36" s="6">
        <f>IFERROR(GETPIVOTDATA("Amount",GLDetails!$A$3,"AcctNumber",+A36,"Tran_Date",Input!$B$8,"Years",Input!$B$7),0)*-1</f>
        <v>12585.16</v>
      </c>
      <c r="E36" s="6">
        <f>+J36/12</f>
        <v>13246.916666666666</v>
      </c>
      <c r="F36" s="6">
        <f>+E36-D36</f>
        <v>661.75666666666621</v>
      </c>
      <c r="G36" s="6">
        <f>IFERROR(GETPIVOTDATA("Amount",GLDetails!$A$3,"AcctNumber",+A36),0)*-1</f>
        <v>80694.760000000009</v>
      </c>
      <c r="H36" s="6">
        <f>+(J36/12)*Input!$B$5</f>
        <v>92728.416666666657</v>
      </c>
      <c r="I36" s="6">
        <f>+H36-G36</f>
        <v>12033.656666666648</v>
      </c>
      <c r="J36" s="6">
        <v>158963</v>
      </c>
      <c r="K36" s="6">
        <f>+J36-G36</f>
        <v>78268.239999999991</v>
      </c>
      <c r="L36" s="27">
        <f t="shared" ref="L36:L51" si="50">IF(J36=0,"-",K36/J36)</f>
        <v>0.49236765788265185</v>
      </c>
      <c r="M36" s="10"/>
    </row>
    <row r="37" spans="1:13" x14ac:dyDescent="0.25">
      <c r="A37" s="23" t="s">
        <v>1342</v>
      </c>
      <c r="B37" s="86">
        <f>GETPIVOTDATA("Amount",GLDetails!$A$3,"AcctNumber",+A37)</f>
        <v>-13951.1</v>
      </c>
      <c r="C37" s="1" t="s">
        <v>145</v>
      </c>
      <c r="D37" s="6">
        <f>IFERROR(GETPIVOTDATA("Amount",GLDetails!$A$3,"AcctNumber",+A37,"Tran_Date",Input!$B$8,"Years",Input!$B$7),0)*-1</f>
        <v>0</v>
      </c>
      <c r="E37" s="6">
        <f>+J37/12</f>
        <v>0</v>
      </c>
      <c r="F37" s="6">
        <f>+E37-D37</f>
        <v>0</v>
      </c>
      <c r="G37" s="6">
        <f>IFERROR(GETPIVOTDATA("Amount",GLDetails!$A$3,"AcctNumber",+A37),0)*-1</f>
        <v>13951.1</v>
      </c>
      <c r="H37" s="6">
        <f>+(J37/12)*Input!$B$5</f>
        <v>0</v>
      </c>
      <c r="I37" s="6">
        <f>+H37-G37</f>
        <v>-13951.1</v>
      </c>
      <c r="J37" s="6">
        <v>0</v>
      </c>
      <c r="K37" s="6">
        <f>+J37-G37</f>
        <v>-13951.1</v>
      </c>
      <c r="L37" s="27" t="str">
        <f t="shared" ref="L37" si="51">IF(J37=0,"-",K37/J37)</f>
        <v>-</v>
      </c>
      <c r="M37" s="10"/>
    </row>
    <row r="38" spans="1:13" x14ac:dyDescent="0.25">
      <c r="A38" s="1" t="s">
        <v>202</v>
      </c>
      <c r="B38" s="86">
        <f>GETPIVOTDATA("Amount",GLDetails!$A$3,"AcctNumber",+A38)</f>
        <v>-8093.96</v>
      </c>
      <c r="C38" s="1" t="s">
        <v>198</v>
      </c>
      <c r="D38" s="6">
        <f>IFERROR(GETPIVOTDATA("Amount",GLDetails!$A$3,"AcctNumber",+A38,"Tran_Date",Input!$B$8,"Years",Input!$B$7),0)*-1</f>
        <v>1280.2</v>
      </c>
      <c r="E38" s="6">
        <f t="shared" ref="E38:E51" si="52">+J38/12</f>
        <v>873.08333333333337</v>
      </c>
      <c r="F38" s="6">
        <f t="shared" ref="F38:F51" si="53">+E38-D38</f>
        <v>-407.11666666666667</v>
      </c>
      <c r="G38" s="6">
        <f>IFERROR(GETPIVOTDATA("Amount",GLDetails!$A$3,"AcctNumber",+A38),0)*-1</f>
        <v>8093.96</v>
      </c>
      <c r="H38" s="6">
        <f>+(J38/12)*Input!$B$5</f>
        <v>6111.5833333333339</v>
      </c>
      <c r="I38" s="6">
        <f t="shared" ref="I38:I51" si="54">+H38-G38</f>
        <v>-1982.3766666666661</v>
      </c>
      <c r="J38" s="6">
        <v>10477</v>
      </c>
      <c r="K38" s="6">
        <f t="shared" ref="K38:K51" si="55">+J38-G38</f>
        <v>2383.04</v>
      </c>
      <c r="L38" s="27">
        <f t="shared" si="50"/>
        <v>0.22745442397632909</v>
      </c>
      <c r="M38" s="10"/>
    </row>
    <row r="39" spans="1:13" x14ac:dyDescent="0.25">
      <c r="A39" s="1" t="s">
        <v>122</v>
      </c>
      <c r="B39" s="86">
        <f>GETPIVOTDATA("Amount",GLDetails!$A$3,"AcctNumber",+A39)</f>
        <v>-108394.55999999998</v>
      </c>
      <c r="C39" s="1" t="s">
        <v>199</v>
      </c>
      <c r="D39" s="6">
        <f>IFERROR(GETPIVOTDATA("Amount",GLDetails!$A$3,"AcctNumber",+A39,"Tran_Date",Input!$B$8,"Years",Input!$B$7),0)*-1</f>
        <v>14277.76</v>
      </c>
      <c r="E39" s="6">
        <f t="shared" si="52"/>
        <v>14047.083333333334</v>
      </c>
      <c r="F39" s="6">
        <f t="shared" si="53"/>
        <v>-230.67666666666628</v>
      </c>
      <c r="G39" s="6">
        <f>IFERROR(GETPIVOTDATA("Amount",GLDetails!$A$3,"AcctNumber",+A39),0)*-1</f>
        <v>108394.55999999998</v>
      </c>
      <c r="H39" s="6">
        <f>+(J39/12)*Input!$B$5</f>
        <v>98329.583333333343</v>
      </c>
      <c r="I39" s="6">
        <f t="shared" si="54"/>
        <v>-10064.97666666664</v>
      </c>
      <c r="J39" s="6">
        <v>168565</v>
      </c>
      <c r="K39" s="6">
        <f t="shared" si="55"/>
        <v>60170.440000000017</v>
      </c>
      <c r="L39" s="27">
        <f t="shared" si="50"/>
        <v>0.3569569008987632</v>
      </c>
      <c r="M39" s="10"/>
    </row>
    <row r="40" spans="1:13" x14ac:dyDescent="0.25">
      <c r="A40" s="1" t="s">
        <v>175</v>
      </c>
      <c r="B40" s="86">
        <f>GETPIVOTDATA("Amount",GLDetails!$A$3,"AcctNumber",+A40)</f>
        <v>-16700.54</v>
      </c>
      <c r="C40" s="1" t="s">
        <v>0</v>
      </c>
      <c r="D40" s="6">
        <f>IFERROR(GETPIVOTDATA("Amount",GLDetails!$A$3,"AcctNumber",+A40,"Tran_Date",Input!$B$8,"Years",Input!$B$7),0)*-1</f>
        <v>2535.06</v>
      </c>
      <c r="E40" s="6">
        <f t="shared" si="52"/>
        <v>2816.6666666666665</v>
      </c>
      <c r="F40" s="6">
        <f t="shared" si="53"/>
        <v>281.60666666666657</v>
      </c>
      <c r="G40" s="6">
        <f>IFERROR(GETPIVOTDATA("Amount",GLDetails!$A$3,"AcctNumber",+A40),0)*-1</f>
        <v>16700.54</v>
      </c>
      <c r="H40" s="6">
        <f>+(J40/12)*Input!$B$5</f>
        <v>19716.666666666664</v>
      </c>
      <c r="I40" s="6">
        <f t="shared" si="54"/>
        <v>3016.1266666666634</v>
      </c>
      <c r="J40" s="6">
        <v>33800</v>
      </c>
      <c r="K40" s="6">
        <f t="shared" si="55"/>
        <v>17099.46</v>
      </c>
      <c r="L40" s="27">
        <f t="shared" si="50"/>
        <v>0.50590118343195267</v>
      </c>
      <c r="M40" s="10"/>
    </row>
    <row r="41" spans="1:13" x14ac:dyDescent="0.25">
      <c r="A41" s="1" t="s">
        <v>123</v>
      </c>
      <c r="B41" s="86">
        <f>GETPIVOTDATA("Amount",GLDetails!$A$3,"AcctNumber",+A41)</f>
        <v>-16117.600000000002</v>
      </c>
      <c r="C41" s="1" t="s">
        <v>1</v>
      </c>
      <c r="D41" s="6">
        <f>IFERROR(GETPIVOTDATA("Amount",GLDetails!$A$3,"AcctNumber",+A41,"Tran_Date",Input!$B$8,"Years",Input!$B$7),0)*-1</f>
        <v>2148.09</v>
      </c>
      <c r="E41" s="6">
        <f t="shared" si="52"/>
        <v>2154.75</v>
      </c>
      <c r="F41" s="6">
        <f t="shared" si="53"/>
        <v>6.6599999999998545</v>
      </c>
      <c r="G41" s="6">
        <f>IFERROR(GETPIVOTDATA("Amount",GLDetails!$A$3,"AcctNumber",+A41),0)*-1</f>
        <v>16117.600000000002</v>
      </c>
      <c r="H41" s="6">
        <f>+(J41/12)*Input!$B$5</f>
        <v>15083.25</v>
      </c>
      <c r="I41" s="6">
        <f t="shared" si="54"/>
        <v>-1034.3500000000022</v>
      </c>
      <c r="J41" s="6">
        <v>25857</v>
      </c>
      <c r="K41" s="6">
        <f t="shared" si="55"/>
        <v>9739.3999999999978</v>
      </c>
      <c r="L41" s="27">
        <f t="shared" si="50"/>
        <v>0.37666395946938924</v>
      </c>
      <c r="M41" s="10"/>
    </row>
    <row r="42" spans="1:13" x14ac:dyDescent="0.25">
      <c r="A42" s="1" t="s">
        <v>124</v>
      </c>
      <c r="B42" s="86">
        <f>GETPIVOTDATA("Amount",GLDetails!$A$3,"AcctNumber",+A42)</f>
        <v>-26700.339999999997</v>
      </c>
      <c r="C42" s="1" t="s">
        <v>2</v>
      </c>
      <c r="D42" s="6">
        <f>IFERROR(GETPIVOTDATA("Amount",GLDetails!$A$3,"AcctNumber",+A42,"Tran_Date",Input!$B$8,"Years",Input!$B$7),0)*-1</f>
        <v>4271.96</v>
      </c>
      <c r="E42" s="6">
        <f t="shared" ref="E42:E46" si="56">+J42/12</f>
        <v>3461.3333333333335</v>
      </c>
      <c r="F42" s="6">
        <f t="shared" ref="F42:F46" si="57">+E42-D42</f>
        <v>-810.62666666666655</v>
      </c>
      <c r="G42" s="6">
        <f>IFERROR(GETPIVOTDATA("Amount",GLDetails!$A$3,"AcctNumber",+A42),0)*-1</f>
        <v>26700.339999999997</v>
      </c>
      <c r="H42" s="6">
        <f>+(J42/12)*Input!$B$5</f>
        <v>24229.333333333336</v>
      </c>
      <c r="I42" s="6">
        <f t="shared" ref="I42:I46" si="58">+H42-G42</f>
        <v>-2471.0066666666607</v>
      </c>
      <c r="J42" s="6">
        <v>41536</v>
      </c>
      <c r="K42" s="6">
        <f t="shared" ref="K42:K46" si="59">+J42-G42</f>
        <v>14835.660000000003</v>
      </c>
      <c r="L42" s="27">
        <f t="shared" ref="L42:L46" si="60">IF(J42=0,"-",K42/J42)</f>
        <v>0.3571759437596303</v>
      </c>
      <c r="M42" s="10"/>
    </row>
    <row r="43" spans="1:13" x14ac:dyDescent="0.25">
      <c r="A43" s="1" t="s">
        <v>125</v>
      </c>
      <c r="B43" s="86">
        <f>GETPIVOTDATA("Amount",GLDetails!$A$3,"AcctNumber",+A43)</f>
        <v>-2836.12</v>
      </c>
      <c r="C43" s="1" t="s">
        <v>143</v>
      </c>
      <c r="D43" s="6">
        <f>IFERROR(GETPIVOTDATA("Amount",GLDetails!$A$3,"AcctNumber",+A43,"Tran_Date",Input!$B$8,"Years",Input!$B$7),0)*-1</f>
        <v>0</v>
      </c>
      <c r="E43" s="6">
        <f t="shared" si="56"/>
        <v>281.66666666666669</v>
      </c>
      <c r="F43" s="6">
        <f t="shared" si="57"/>
        <v>281.66666666666669</v>
      </c>
      <c r="G43" s="6">
        <f>IFERROR(GETPIVOTDATA("Amount",GLDetails!$A$3,"AcctNumber",+A43),0)*-1</f>
        <v>2836.12</v>
      </c>
      <c r="H43" s="6">
        <f>+(J43/12)*Input!$B$5</f>
        <v>1971.6666666666667</v>
      </c>
      <c r="I43" s="6">
        <f t="shared" si="58"/>
        <v>-864.45333333333315</v>
      </c>
      <c r="J43" s="6">
        <v>3380</v>
      </c>
      <c r="K43" s="6">
        <f t="shared" si="59"/>
        <v>543.88000000000011</v>
      </c>
      <c r="L43" s="27">
        <f t="shared" si="60"/>
        <v>0.16091124260355033</v>
      </c>
      <c r="M43" s="10"/>
    </row>
    <row r="44" spans="1:13" x14ac:dyDescent="0.25">
      <c r="A44" s="1" t="s">
        <v>177</v>
      </c>
      <c r="B44" s="86">
        <f>GETPIVOTDATA("Amount",GLDetails!$A$3,"AcctNumber",+A44)</f>
        <v>-48.86</v>
      </c>
      <c r="C44" s="1" t="s">
        <v>3</v>
      </c>
      <c r="D44" s="6">
        <f>IFERROR(GETPIVOTDATA("Amount",GLDetails!$A$3,"AcctNumber",+A44,"Tran_Date",Input!$B$8,"Years",Input!$B$7),0)*-1</f>
        <v>28.1</v>
      </c>
      <c r="E44" s="6">
        <f t="shared" si="56"/>
        <v>39.333333333333336</v>
      </c>
      <c r="F44" s="6">
        <f t="shared" si="57"/>
        <v>11.233333333333334</v>
      </c>
      <c r="G44" s="6">
        <f>IFERROR(GETPIVOTDATA("Amount",GLDetails!$A$3,"AcctNumber",+A44),0)*-1</f>
        <v>48.86</v>
      </c>
      <c r="H44" s="6">
        <f>+(J44/12)*Input!$B$5</f>
        <v>275.33333333333337</v>
      </c>
      <c r="I44" s="6">
        <f t="shared" si="58"/>
        <v>226.47333333333336</v>
      </c>
      <c r="J44" s="6">
        <v>472</v>
      </c>
      <c r="K44" s="6">
        <f t="shared" si="59"/>
        <v>423.14</v>
      </c>
      <c r="L44" s="27">
        <f t="shared" si="60"/>
        <v>0.89648305084745761</v>
      </c>
    </row>
    <row r="45" spans="1:13" x14ac:dyDescent="0.25">
      <c r="A45" s="1" t="s">
        <v>55</v>
      </c>
      <c r="B45" s="86">
        <f>GETPIVOTDATA("Amount",GLDetails!$A$3,"AcctNumber",+A45)</f>
        <v>-9858.36</v>
      </c>
      <c r="C45" s="1" t="s">
        <v>95</v>
      </c>
      <c r="D45" s="6">
        <f>IFERROR(GETPIVOTDATA("Amount",GLDetails!$A$3,"AcctNumber",+A45,"Tran_Date",Input!$B$8,"Years",Input!$B$7),0)*-1</f>
        <v>595</v>
      </c>
      <c r="E45" s="6">
        <f t="shared" si="56"/>
        <v>1378.8333333333333</v>
      </c>
      <c r="F45" s="6">
        <f t="shared" si="57"/>
        <v>783.83333333333326</v>
      </c>
      <c r="G45" s="6">
        <f>IFERROR(GETPIVOTDATA("Amount",GLDetails!$A$3,"AcctNumber",+A45),0)*-1</f>
        <v>9858.36</v>
      </c>
      <c r="H45" s="6">
        <f>+(J45/12)*Input!$B$5</f>
        <v>9651.8333333333321</v>
      </c>
      <c r="I45" s="6">
        <f t="shared" si="58"/>
        <v>-206.52666666666846</v>
      </c>
      <c r="J45" s="6">
        <v>16546</v>
      </c>
      <c r="K45" s="6">
        <f t="shared" si="59"/>
        <v>6687.6399999999994</v>
      </c>
      <c r="L45" s="27">
        <f t="shared" si="60"/>
        <v>0.40418469720778433</v>
      </c>
    </row>
    <row r="46" spans="1:13" x14ac:dyDescent="0.25">
      <c r="A46" s="1" t="s">
        <v>203</v>
      </c>
      <c r="B46" s="86">
        <f>GETPIVOTDATA("Amount",GLDetails!$A$3,"AcctNumber",+A46)</f>
        <v>-950</v>
      </c>
      <c r="C46" s="1" t="s">
        <v>46</v>
      </c>
      <c r="D46" s="6">
        <f>IFERROR(GETPIVOTDATA("Amount",GLDetails!$A$3,"AcctNumber",+A46,"Tran_Date",Input!$B$8,"Years",Input!$B$7),0)*-1</f>
        <v>0</v>
      </c>
      <c r="E46" s="6">
        <f t="shared" si="56"/>
        <v>874.75</v>
      </c>
      <c r="F46" s="6">
        <f t="shared" si="57"/>
        <v>874.75</v>
      </c>
      <c r="G46" s="6">
        <f>IFERROR(GETPIVOTDATA("Amount",GLDetails!$A$3,"AcctNumber",+A46),0)*-1</f>
        <v>950</v>
      </c>
      <c r="H46" s="6">
        <f>+(J46/12)*Input!$B$5</f>
        <v>6123.25</v>
      </c>
      <c r="I46" s="6">
        <f t="shared" si="58"/>
        <v>5173.25</v>
      </c>
      <c r="J46" s="6">
        <v>10497</v>
      </c>
      <c r="K46" s="6">
        <f t="shared" si="59"/>
        <v>9547</v>
      </c>
      <c r="L46" s="27">
        <f t="shared" si="60"/>
        <v>0.90949795179575121</v>
      </c>
    </row>
    <row r="47" spans="1:13" x14ac:dyDescent="0.25">
      <c r="A47" s="1" t="s">
        <v>204</v>
      </c>
      <c r="B47" s="86">
        <f>GETPIVOTDATA("Amount",GLDetails!$A$3,"AcctNumber",+A47)</f>
        <v>-31038.7</v>
      </c>
      <c r="C47" s="1" t="s">
        <v>200</v>
      </c>
      <c r="D47" s="6">
        <f>IFERROR(GETPIVOTDATA("Amount",GLDetails!$A$3,"AcctNumber",+A47,"Tran_Date",Input!$B$8,"Years",Input!$B$7),0)*-1</f>
        <v>10366.509999999998</v>
      </c>
      <c r="E47" s="6">
        <f t="shared" si="52"/>
        <v>4227.333333333333</v>
      </c>
      <c r="F47" s="6">
        <f t="shared" si="53"/>
        <v>-6139.1766666666654</v>
      </c>
      <c r="G47" s="6">
        <f>IFERROR(GETPIVOTDATA("Amount",GLDetails!$A$3,"AcctNumber",+A47),0)*-1</f>
        <v>31038.7</v>
      </c>
      <c r="H47" s="6">
        <f>+(J47/12)*Input!$B$5</f>
        <v>29591.333333333332</v>
      </c>
      <c r="I47" s="6">
        <f t="shared" si="54"/>
        <v>-1447.3666666666686</v>
      </c>
      <c r="J47" s="6">
        <v>50728</v>
      </c>
      <c r="K47" s="6">
        <f t="shared" si="55"/>
        <v>19689.3</v>
      </c>
      <c r="L47" s="27">
        <f t="shared" si="50"/>
        <v>0.38813475792461755</v>
      </c>
      <c r="M47" s="10"/>
    </row>
    <row r="48" spans="1:13" x14ac:dyDescent="0.25">
      <c r="A48" s="1" t="s">
        <v>205</v>
      </c>
      <c r="B48" s="86">
        <f>GETPIVOTDATA("Amount",GLDetails!$A$3,"AcctNumber",+A48)</f>
        <v>-1173.4100000000001</v>
      </c>
      <c r="C48" s="1" t="s">
        <v>144</v>
      </c>
      <c r="D48" s="6">
        <f>IFERROR(GETPIVOTDATA("Amount",GLDetails!$A$3,"AcctNumber",+A48,"Tran_Date",Input!$B$8,"Years",Input!$B$7),0)*-1</f>
        <v>0</v>
      </c>
      <c r="E48" s="6">
        <f t="shared" si="52"/>
        <v>338</v>
      </c>
      <c r="F48" s="6">
        <f t="shared" si="53"/>
        <v>338</v>
      </c>
      <c r="G48" s="6">
        <f>IFERROR(GETPIVOTDATA("Amount",GLDetails!$A$3,"AcctNumber",+A48),0)*-1</f>
        <v>1173.4100000000001</v>
      </c>
      <c r="H48" s="6">
        <f>+(J48/12)*Input!$B$5</f>
        <v>2366</v>
      </c>
      <c r="I48" s="6">
        <f t="shared" si="54"/>
        <v>1192.5899999999999</v>
      </c>
      <c r="J48" s="6">
        <v>4056</v>
      </c>
      <c r="K48" s="6">
        <f t="shared" si="55"/>
        <v>2882.59</v>
      </c>
      <c r="L48" s="27">
        <f t="shared" si="50"/>
        <v>0.71069773175542406</v>
      </c>
      <c r="M48" s="10"/>
    </row>
    <row r="49" spans="1:13" x14ac:dyDescent="0.25">
      <c r="A49" s="1" t="s">
        <v>151</v>
      </c>
      <c r="B49" s="86">
        <f>GETPIVOTDATA("Amount",GLDetails!$A$3,"AcctNumber",+A49)</f>
        <v>-69328.079999999987</v>
      </c>
      <c r="C49" s="1" t="s">
        <v>4</v>
      </c>
      <c r="D49" s="6">
        <f>IFERROR(GETPIVOTDATA("Amount",GLDetails!$A$3,"AcctNumber",+A49,"Tran_Date",Input!$B$8,"Years",Input!$B$7),0)*-1</f>
        <v>17331.949999999997</v>
      </c>
      <c r="E49" s="6">
        <f t="shared" si="52"/>
        <v>9088.5</v>
      </c>
      <c r="F49" s="6">
        <f t="shared" si="53"/>
        <v>-8243.4499999999971</v>
      </c>
      <c r="G49" s="6">
        <f>IFERROR(GETPIVOTDATA("Amount",GLDetails!$A$3,"AcctNumber",+A49),0)*-1</f>
        <v>69328.079999999987</v>
      </c>
      <c r="H49" s="6">
        <f>+(J49/12)*Input!$B$5</f>
        <v>63619.5</v>
      </c>
      <c r="I49" s="6">
        <f t="shared" si="54"/>
        <v>-5708.5799999999872</v>
      </c>
      <c r="J49" s="6">
        <v>109062</v>
      </c>
      <c r="K49" s="6">
        <f t="shared" si="55"/>
        <v>39733.920000000013</v>
      </c>
      <c r="L49" s="27">
        <f t="shared" si="50"/>
        <v>0.36432414589866324</v>
      </c>
    </row>
    <row r="50" spans="1:13" x14ac:dyDescent="0.25">
      <c r="A50" s="1" t="s">
        <v>206</v>
      </c>
      <c r="B50" s="86">
        <f>GETPIVOTDATA("Amount",GLDetails!$A$3,"AcctNumber",+A50)</f>
        <v>-559.64</v>
      </c>
      <c r="C50" s="1" t="s">
        <v>201</v>
      </c>
      <c r="D50" s="6">
        <f>IFERROR(GETPIVOTDATA("Amount",GLDetails!$A$3,"AcctNumber",+A50,"Tran_Date",Input!$B$8,"Years",Input!$B$7),0)*-1</f>
        <v>0</v>
      </c>
      <c r="E50" s="6">
        <f t="shared" si="52"/>
        <v>638.25</v>
      </c>
      <c r="F50" s="6">
        <f t="shared" si="53"/>
        <v>638.25</v>
      </c>
      <c r="G50" s="6">
        <f>IFERROR(GETPIVOTDATA("Amount",GLDetails!$A$3,"AcctNumber",+A50),0)*-1</f>
        <v>559.64</v>
      </c>
      <c r="H50" s="6">
        <f>+(J50/12)*Input!$B$5</f>
        <v>4467.75</v>
      </c>
      <c r="I50" s="6">
        <f t="shared" si="54"/>
        <v>3908.11</v>
      </c>
      <c r="J50" s="6">
        <v>7659</v>
      </c>
      <c r="K50" s="6">
        <f t="shared" si="55"/>
        <v>7099.36</v>
      </c>
      <c r="L50" s="27">
        <f t="shared" si="50"/>
        <v>0.92693040866953902</v>
      </c>
    </row>
    <row r="51" spans="1:13" x14ac:dyDescent="0.25">
      <c r="A51" s="1" t="s">
        <v>297</v>
      </c>
      <c r="B51" s="86">
        <f>GETPIVOTDATA("Amount",GLDetails!$A$3,"AcctNumber",+A51)</f>
        <v>-39.99</v>
      </c>
      <c r="C51" s="1" t="s">
        <v>5</v>
      </c>
      <c r="D51" s="6">
        <f>IFERROR(GETPIVOTDATA("Amount",GLDetails!$A$3,"AcctNumber",+A51,"Tran_Date",Input!$B$8,"Years",Input!$B$7),0)*-1</f>
        <v>0</v>
      </c>
      <c r="E51" s="6">
        <f t="shared" si="52"/>
        <v>0</v>
      </c>
      <c r="F51" s="6">
        <f t="shared" si="53"/>
        <v>0</v>
      </c>
      <c r="G51" s="6">
        <f>IFERROR(GETPIVOTDATA("Amount",GLDetails!$A$3,"AcctNumber",+A51),0)*-1</f>
        <v>39.99</v>
      </c>
      <c r="H51" s="6">
        <f>+(J51/12)*Input!$B$5</f>
        <v>0</v>
      </c>
      <c r="I51" s="6">
        <f t="shared" si="54"/>
        <v>-39.99</v>
      </c>
      <c r="J51" s="6">
        <v>0</v>
      </c>
      <c r="K51" s="6">
        <f t="shared" si="55"/>
        <v>-39.99</v>
      </c>
      <c r="L51" s="27" t="str">
        <f t="shared" si="50"/>
        <v>-</v>
      </c>
    </row>
    <row r="52" spans="1:13" x14ac:dyDescent="0.25">
      <c r="A52" s="1" t="s">
        <v>207</v>
      </c>
      <c r="B52" s="86" t="e">
        <f>GETPIVOTDATA("Amount",GLDetails!$A$3,"AcctNumber",+A52)</f>
        <v>#REF!</v>
      </c>
      <c r="C52" s="1" t="s">
        <v>9</v>
      </c>
      <c r="D52" s="6">
        <f>IFERROR(GETPIVOTDATA("Amount",GLDetails!$A$3,"AcctNumber",+A52,"Tran_Date",Input!$B$8,"Years",Input!$B$7),0)*-1</f>
        <v>0</v>
      </c>
      <c r="E52" s="6">
        <f t="shared" ref="E52" si="61">+J52/12</f>
        <v>18.666666666666668</v>
      </c>
      <c r="F52" s="6">
        <f t="shared" ref="F52" si="62">+E52-D52</f>
        <v>18.666666666666668</v>
      </c>
      <c r="G52" s="6">
        <f>IFERROR(GETPIVOTDATA("Amount",GLDetails!$A$3,"AcctNumber",+A52),0)*-1</f>
        <v>0</v>
      </c>
      <c r="H52" s="6">
        <f>+(J52/12)*Input!$B$5</f>
        <v>130.66666666666669</v>
      </c>
      <c r="I52" s="6">
        <f t="shared" ref="I52" si="63">+H52-G52</f>
        <v>130.66666666666669</v>
      </c>
      <c r="J52" s="6">
        <v>224</v>
      </c>
      <c r="K52" s="6">
        <f t="shared" ref="K52" si="64">+J52-G52</f>
        <v>224</v>
      </c>
      <c r="L52" s="27">
        <f t="shared" ref="L52" si="65">IF(J52=0,"-",K52/J52)</f>
        <v>1</v>
      </c>
    </row>
    <row r="53" spans="1:13" x14ac:dyDescent="0.25">
      <c r="A53" s="1" t="s">
        <v>256</v>
      </c>
      <c r="B53" s="86">
        <f>GETPIVOTDATA("Amount",GLDetails!$A$3,"AcctNumber",+A53)</f>
        <v>-5559.45</v>
      </c>
      <c r="C53" s="1" t="s">
        <v>329</v>
      </c>
      <c r="D53" s="6">
        <f>IFERROR(GETPIVOTDATA("Amount",GLDetails!$A$3,"AcctNumber",+A53,"Tran_Date",Input!$B$8,"Years",Input!$B$7),0)*-1</f>
        <v>1010.2500000000001</v>
      </c>
      <c r="E53" s="6">
        <f t="shared" ref="E53:E54" si="66">+J53/12</f>
        <v>5250</v>
      </c>
      <c r="F53" s="6">
        <f t="shared" ref="F53:F54" si="67">+E53-D53</f>
        <v>4239.75</v>
      </c>
      <c r="G53" s="6">
        <f>IFERROR(GETPIVOTDATA("Amount",GLDetails!$A$3,"AcctNumber",+A53),0)*-1</f>
        <v>5559.45</v>
      </c>
      <c r="H53" s="6">
        <f>+(J53/12)*Input!$B$5</f>
        <v>36750</v>
      </c>
      <c r="I53" s="6">
        <f t="shared" ref="I53:I54" si="68">+H53-G53</f>
        <v>31190.55</v>
      </c>
      <c r="J53" s="6">
        <v>63000</v>
      </c>
      <c r="K53" s="6">
        <f t="shared" ref="K53:K54" si="69">+J53-G53</f>
        <v>57440.55</v>
      </c>
      <c r="L53" s="27">
        <f t="shared" ref="L53:L54" si="70">IF(J53=0,"-",K53/J53)</f>
        <v>0.9117547619047619</v>
      </c>
      <c r="M53" s="10"/>
    </row>
    <row r="54" spans="1:13" x14ac:dyDescent="0.25">
      <c r="A54" s="1" t="s">
        <v>257</v>
      </c>
      <c r="B54" s="86">
        <f>GETPIVOTDATA("Amount",GLDetails!$A$3,"AcctNumber",+A54)</f>
        <v>-5174.88</v>
      </c>
      <c r="C54" s="1" t="s">
        <v>328</v>
      </c>
      <c r="D54" s="6">
        <f>IFERROR(GETPIVOTDATA("Amount",GLDetails!$A$3,"AcctNumber",+A54,"Tran_Date",Input!$B$8,"Years",Input!$B$7),0)*-1</f>
        <v>0</v>
      </c>
      <c r="E54" s="6">
        <f t="shared" si="66"/>
        <v>1650</v>
      </c>
      <c r="F54" s="6">
        <f t="shared" si="67"/>
        <v>1650</v>
      </c>
      <c r="G54" s="6">
        <f>IFERROR(GETPIVOTDATA("Amount",GLDetails!$A$3,"AcctNumber",+A54),0)*-1</f>
        <v>5174.88</v>
      </c>
      <c r="H54" s="6">
        <f>+(J54/12)*Input!$B$5</f>
        <v>11550</v>
      </c>
      <c r="I54" s="6">
        <f t="shared" si="68"/>
        <v>6375.12</v>
      </c>
      <c r="J54" s="6">
        <v>19800</v>
      </c>
      <c r="K54" s="6">
        <f t="shared" si="69"/>
        <v>14625.119999999999</v>
      </c>
      <c r="L54" s="27">
        <f t="shared" si="70"/>
        <v>0.73864242424242421</v>
      </c>
    </row>
    <row r="55" spans="1:13" x14ac:dyDescent="0.25">
      <c r="A55" s="1" t="s">
        <v>1361</v>
      </c>
      <c r="B55" s="86">
        <f>GETPIVOTDATA("Amount",GLDetails!$A$3,"AcctNumber",+A55)</f>
        <v>-6593.85</v>
      </c>
      <c r="C55" s="1" t="s">
        <v>1715</v>
      </c>
      <c r="D55" s="6">
        <f>IFERROR(GETPIVOTDATA("Amount",GLDetails!$A$3,"AcctNumber",+A55,"Tran_Date",Input!$B$8,"Years",Input!$B$7),0)*-1</f>
        <v>0</v>
      </c>
      <c r="E55" s="6">
        <f t="shared" ref="E55" si="71">+J55/12</f>
        <v>0</v>
      </c>
      <c r="F55" s="6">
        <f t="shared" ref="F55" si="72">+E55-D55</f>
        <v>0</v>
      </c>
      <c r="G55" s="6">
        <f>IFERROR(GETPIVOTDATA("Amount",GLDetails!$A$3,"AcctNumber",+A55),0)*-1</f>
        <v>6593.85</v>
      </c>
      <c r="H55" s="6">
        <f>+(J55/12)*Input!$B$5</f>
        <v>0</v>
      </c>
      <c r="I55" s="6">
        <f t="shared" ref="I55" si="73">+H55-G55</f>
        <v>-6593.85</v>
      </c>
      <c r="J55" s="6">
        <v>0</v>
      </c>
      <c r="K55" s="6">
        <f t="shared" ref="K55" si="74">+J55-G55</f>
        <v>-6593.85</v>
      </c>
      <c r="L55" s="27" t="str">
        <f t="shared" ref="L55" si="75">IF(J55=0,"-",K55/J55)</f>
        <v>-</v>
      </c>
    </row>
    <row r="56" spans="1:13" x14ac:dyDescent="0.25">
      <c r="C56" s="23"/>
      <c r="D56" s="18"/>
      <c r="E56" s="18"/>
      <c r="F56" s="18"/>
      <c r="G56" s="18"/>
      <c r="H56" s="18"/>
      <c r="I56" s="18"/>
      <c r="J56" s="18"/>
      <c r="K56" s="18"/>
      <c r="L56" s="19"/>
    </row>
    <row r="57" spans="1:13" x14ac:dyDescent="0.25">
      <c r="C57" s="23" t="s">
        <v>44</v>
      </c>
      <c r="D57" s="16">
        <f ca="1">SUM(D36:OFFSET(D57,-1,0))</f>
        <v>66430.039999999994</v>
      </c>
      <c r="E57" s="16">
        <f ca="1">SUM(E36:OFFSET(E57,-1,0))</f>
        <v>60385.166666666672</v>
      </c>
      <c r="F57" s="16">
        <f ca="1">SUM(F36:OFFSET(F57,-1,0))</f>
        <v>-6044.8733333333312</v>
      </c>
      <c r="G57" s="16">
        <f ca="1">SUM(G36:OFFSET(G57,-1,0))</f>
        <v>403814.1999999999</v>
      </c>
      <c r="H57" s="16">
        <f ca="1">SUM(H36:OFFSET(H57,-1,0))</f>
        <v>422696.16666666663</v>
      </c>
      <c r="I57" s="16">
        <f ca="1">SUM(I36:OFFSET(I57,-1,0))</f>
        <v>18881.966666666682</v>
      </c>
      <c r="J57" s="16">
        <f ca="1">SUM(J36:OFFSET(J57,-1,0))</f>
        <v>724622</v>
      </c>
      <c r="K57" s="16">
        <f ca="1">SUM(K36:OFFSET(K57,-1,0))</f>
        <v>320807.80000000005</v>
      </c>
      <c r="L57" s="27">
        <f t="shared" ref="L57" ca="1" si="76">IF(J57=0,"-",K57/J57)</f>
        <v>0.44272434455481624</v>
      </c>
    </row>
    <row r="58" spans="1:13" x14ac:dyDescent="0.25">
      <c r="C58" s="23"/>
      <c r="D58" s="18"/>
      <c r="E58" s="18"/>
      <c r="F58" s="18"/>
      <c r="G58" s="18"/>
      <c r="H58" s="18"/>
      <c r="I58" s="18"/>
      <c r="J58" s="18"/>
      <c r="K58" s="18"/>
      <c r="L58" s="19"/>
    </row>
    <row r="59" spans="1:13" x14ac:dyDescent="0.25">
      <c r="C59" s="23"/>
      <c r="D59" s="6"/>
      <c r="E59" s="6"/>
      <c r="F59" s="6"/>
      <c r="G59" s="6"/>
      <c r="H59" s="6"/>
      <c r="I59" s="6"/>
      <c r="J59" s="6"/>
      <c r="K59" s="6"/>
    </row>
    <row r="60" spans="1:13" x14ac:dyDescent="0.25">
      <c r="C60" s="23" t="s">
        <v>30</v>
      </c>
      <c r="D60" s="6"/>
      <c r="E60" s="6"/>
      <c r="F60" s="6"/>
      <c r="G60" s="6"/>
      <c r="H60" s="6"/>
      <c r="I60" s="6"/>
      <c r="J60" s="6"/>
      <c r="K60" s="6"/>
    </row>
    <row r="61" spans="1:13" x14ac:dyDescent="0.25">
      <c r="B61" s="85" t="s">
        <v>150</v>
      </c>
      <c r="C61" s="23"/>
      <c r="D61" s="6"/>
      <c r="E61" s="6"/>
      <c r="F61" s="6"/>
      <c r="G61" s="6"/>
      <c r="H61" s="6"/>
      <c r="I61" s="6"/>
      <c r="J61" s="6"/>
      <c r="K61" s="6"/>
    </row>
    <row r="62" spans="1:13" x14ac:dyDescent="0.25">
      <c r="A62" s="1" t="s">
        <v>210</v>
      </c>
      <c r="B62" s="86">
        <f>GETPIVOTDATA("Amount",GLDetails!$A$3,"AcctNumber",+A62)</f>
        <v>-47361.909999999996</v>
      </c>
      <c r="C62" s="1" t="s">
        <v>208</v>
      </c>
      <c r="D62" s="6">
        <f>IFERROR(GETPIVOTDATA("Amount",GLDetails!$A$3,"AcctNumber",+A62,"Tran_Date",Input!$B$8,"Years",Input!$B$7),0)*-1</f>
        <v>6450.13</v>
      </c>
      <c r="E62" s="16">
        <f t="shared" ref="E62:E69" si="77">+J62/12</f>
        <v>6324</v>
      </c>
      <c r="F62" s="16">
        <f t="shared" ref="F62:F69" si="78">+E62-D62</f>
        <v>-126.13000000000011</v>
      </c>
      <c r="G62" s="6">
        <f>IFERROR(GETPIVOTDATA("Amount",GLDetails!$A$3,"AcctNumber",+A62),0)*-1</f>
        <v>47361.909999999996</v>
      </c>
      <c r="H62" s="16">
        <f>+(J62/12)*Input!$B$5</f>
        <v>44268</v>
      </c>
      <c r="I62" s="16">
        <f t="shared" ref="I62:I69" si="79">+H62-G62</f>
        <v>-3093.9099999999962</v>
      </c>
      <c r="J62" s="16">
        <v>75888</v>
      </c>
      <c r="K62" s="16">
        <f t="shared" ref="K62:K69" si="80">+J62-G62</f>
        <v>28526.090000000004</v>
      </c>
      <c r="L62" s="27">
        <f t="shared" ref="L62:L72" si="81">IF(J62=0,"-",K62/J62)</f>
        <v>0.37589724330592456</v>
      </c>
    </row>
    <row r="63" spans="1:13" x14ac:dyDescent="0.25">
      <c r="A63" s="1" t="s">
        <v>186</v>
      </c>
      <c r="B63" s="86">
        <f>GETPIVOTDATA("Amount",GLDetails!$A$3,"AcctNumber",+A63)</f>
        <v>-4229.74</v>
      </c>
      <c r="C63" s="1" t="s">
        <v>0</v>
      </c>
      <c r="D63" s="6">
        <f>IFERROR(GETPIVOTDATA("Amount",GLDetails!$A$3,"AcctNumber",+A63,"Tran_Date",Input!$B$8,"Years",Input!$B$7),0)*-1</f>
        <v>616.9</v>
      </c>
      <c r="E63" s="16">
        <f t="shared" ref="E63:E67" si="82">+J63/12</f>
        <v>632.41666666666663</v>
      </c>
      <c r="F63" s="16">
        <f t="shared" ref="F63:F67" si="83">+E63-D63</f>
        <v>15.516666666666652</v>
      </c>
      <c r="G63" s="6">
        <f>IFERROR(GETPIVOTDATA("Amount",GLDetails!$A$3,"AcctNumber",+A63),0)*-1</f>
        <v>4229.74</v>
      </c>
      <c r="H63" s="16">
        <f>+(J63/12)*Input!$B$5</f>
        <v>4426.9166666666661</v>
      </c>
      <c r="I63" s="16">
        <f t="shared" ref="I63:I67" si="84">+H63-G63</f>
        <v>197.17666666666628</v>
      </c>
      <c r="J63" s="16">
        <v>7589</v>
      </c>
      <c r="K63" s="16">
        <f t="shared" ref="K63:K67" si="85">+J63-G63</f>
        <v>3359.26</v>
      </c>
      <c r="L63" s="27">
        <f t="shared" ref="L63:L67" si="86">IF(J63=0,"-",K63/J63)</f>
        <v>0.44264857029911719</v>
      </c>
    </row>
    <row r="64" spans="1:13" x14ac:dyDescent="0.25">
      <c r="A64" s="1" t="s">
        <v>187</v>
      </c>
      <c r="B64" s="86">
        <f>GETPIVOTDATA("Amount",GLDetails!$A$3,"AcctNumber",+A64)</f>
        <v>-3262.33</v>
      </c>
      <c r="C64" s="1" t="s">
        <v>1</v>
      </c>
      <c r="D64" s="6">
        <f>IFERROR(GETPIVOTDATA("Amount",GLDetails!$A$3,"AcctNumber",+A64,"Tran_Date",Input!$B$8,"Years",Input!$B$7),0)*-1</f>
        <v>445.28</v>
      </c>
      <c r="E64" s="16">
        <f t="shared" si="82"/>
        <v>483.66666666666669</v>
      </c>
      <c r="F64" s="16">
        <f t="shared" si="83"/>
        <v>38.386666666666713</v>
      </c>
      <c r="G64" s="6">
        <f>IFERROR(GETPIVOTDATA("Amount",GLDetails!$A$3,"AcctNumber",+A64),0)*-1</f>
        <v>3262.33</v>
      </c>
      <c r="H64" s="16">
        <f>+(J64/12)*Input!$B$5</f>
        <v>3385.666666666667</v>
      </c>
      <c r="I64" s="16">
        <f t="shared" si="84"/>
        <v>123.33666666666704</v>
      </c>
      <c r="J64" s="16">
        <v>5804</v>
      </c>
      <c r="K64" s="16">
        <f t="shared" si="85"/>
        <v>2541.67</v>
      </c>
      <c r="L64" s="27">
        <f t="shared" si="86"/>
        <v>0.43791695382494833</v>
      </c>
    </row>
    <row r="65" spans="1:12" x14ac:dyDescent="0.25">
      <c r="A65" s="1" t="s">
        <v>188</v>
      </c>
      <c r="B65" s="86">
        <f>GETPIVOTDATA("Amount",GLDetails!$A$3,"AcctNumber",+A65)</f>
        <v>-13573.839999999997</v>
      </c>
      <c r="C65" s="1" t="s">
        <v>2</v>
      </c>
      <c r="D65" s="6">
        <f>IFERROR(GETPIVOTDATA("Amount",GLDetails!$A$3,"AcctNumber",+A65,"Tran_Date",Input!$B$8,"Years",Input!$B$7),0)*-1</f>
        <v>1939.12</v>
      </c>
      <c r="E65" s="16">
        <f t="shared" si="82"/>
        <v>1483.4166666666667</v>
      </c>
      <c r="F65" s="16">
        <f t="shared" si="83"/>
        <v>-455.70333333333315</v>
      </c>
      <c r="G65" s="6">
        <f>IFERROR(GETPIVOTDATA("Amount",GLDetails!$A$3,"AcctNumber",+A65),0)*-1</f>
        <v>13573.839999999997</v>
      </c>
      <c r="H65" s="16">
        <f>+(J65/12)*Input!$B$5</f>
        <v>10383.916666666668</v>
      </c>
      <c r="I65" s="16">
        <f t="shared" si="84"/>
        <v>-3189.9233333333286</v>
      </c>
      <c r="J65" s="16">
        <v>17801</v>
      </c>
      <c r="K65" s="16">
        <f t="shared" si="85"/>
        <v>4227.1600000000035</v>
      </c>
      <c r="L65" s="27">
        <f t="shared" si="86"/>
        <v>0.23746755800235961</v>
      </c>
    </row>
    <row r="66" spans="1:12" x14ac:dyDescent="0.25">
      <c r="A66" s="1" t="s">
        <v>258</v>
      </c>
      <c r="B66" s="86">
        <f>GETPIVOTDATA("Amount",GLDetails!$A$3,"AcctNumber",+A66)</f>
        <v>-3276.65</v>
      </c>
      <c r="C66" s="1" t="s">
        <v>2</v>
      </c>
      <c r="D66" s="6">
        <f>IFERROR(GETPIVOTDATA("Amount",GLDetails!$A$3,"AcctNumber",+A66,"Tran_Date",Input!$B$8,"Years",Input!$B$7),0)*-1</f>
        <v>252.05</v>
      </c>
      <c r="E66" s="16">
        <f t="shared" ref="E66" si="87">+J66/12</f>
        <v>0</v>
      </c>
      <c r="F66" s="16">
        <f t="shared" ref="F66" si="88">+E66-D66</f>
        <v>-252.05</v>
      </c>
      <c r="G66" s="6">
        <f>IFERROR(GETPIVOTDATA("Amount",GLDetails!$A$3,"AcctNumber",+A66),0)*-1</f>
        <v>3276.65</v>
      </c>
      <c r="H66" s="16">
        <f>+(J66/12)*Input!$B$5</f>
        <v>0</v>
      </c>
      <c r="I66" s="16">
        <f t="shared" ref="I66" si="89">+H66-G66</f>
        <v>-3276.65</v>
      </c>
      <c r="J66" s="16">
        <v>0</v>
      </c>
      <c r="K66" s="16">
        <f t="shared" ref="K66" si="90">+J66-G66</f>
        <v>-3276.65</v>
      </c>
      <c r="L66" s="27" t="str">
        <f t="shared" ref="L66" si="91">IF(J66=0,"-",K66/J66)</f>
        <v>-</v>
      </c>
    </row>
    <row r="67" spans="1:12" x14ac:dyDescent="0.25">
      <c r="A67" s="1" t="s">
        <v>189</v>
      </c>
      <c r="B67" s="86">
        <f>GETPIVOTDATA("Amount",GLDetails!$A$3,"AcctNumber",+A67)</f>
        <v>-157.19999999999999</v>
      </c>
      <c r="C67" s="1" t="s">
        <v>143</v>
      </c>
      <c r="D67" s="6">
        <f>IFERROR(GETPIVOTDATA("Amount",GLDetails!$A$3,"AcctNumber",+A67,"Tran_Date",Input!$B$8,"Years",Input!$B$7),0)*-1</f>
        <v>0</v>
      </c>
      <c r="E67" s="16">
        <f t="shared" si="82"/>
        <v>63.25</v>
      </c>
      <c r="F67" s="16">
        <f t="shared" si="83"/>
        <v>63.25</v>
      </c>
      <c r="G67" s="6">
        <f>IFERROR(GETPIVOTDATA("Amount",GLDetails!$A$3,"AcctNumber",+A67),0)*-1</f>
        <v>157.19999999999999</v>
      </c>
      <c r="H67" s="16">
        <f>+(J67/12)*Input!$B$5</f>
        <v>442.75</v>
      </c>
      <c r="I67" s="16">
        <f t="shared" si="84"/>
        <v>285.55</v>
      </c>
      <c r="J67" s="16">
        <v>759</v>
      </c>
      <c r="K67" s="16">
        <f t="shared" si="85"/>
        <v>601.79999999999995</v>
      </c>
      <c r="L67" s="27">
        <f t="shared" si="86"/>
        <v>0.79288537549407112</v>
      </c>
    </row>
    <row r="68" spans="1:12" x14ac:dyDescent="0.25">
      <c r="A68" s="1" t="s">
        <v>190</v>
      </c>
      <c r="B68" s="86">
        <f>GETPIVOTDATA("Amount",GLDetails!$A$3,"AcctNumber",+A68)</f>
        <v>-8.01</v>
      </c>
      <c r="C68" s="1" t="s">
        <v>3</v>
      </c>
      <c r="D68" s="6">
        <f>IFERROR(GETPIVOTDATA("Amount",GLDetails!$A$3,"AcctNumber",+A68,"Tran_Date",Input!$B$8,"Years",Input!$B$7),0)*-1</f>
        <v>5.83</v>
      </c>
      <c r="E68" s="16">
        <f t="shared" si="77"/>
        <v>11.166666666666666</v>
      </c>
      <c r="F68" s="16">
        <f t="shared" si="78"/>
        <v>5.336666666666666</v>
      </c>
      <c r="G68" s="6">
        <f>IFERROR(GETPIVOTDATA("Amount",GLDetails!$A$3,"AcctNumber",+A68),0)*-1</f>
        <v>8.01</v>
      </c>
      <c r="H68" s="16">
        <f>+(J68/12)*Input!$B$5</f>
        <v>78.166666666666657</v>
      </c>
      <c r="I68" s="16">
        <f t="shared" si="79"/>
        <v>70.156666666666652</v>
      </c>
      <c r="J68" s="16">
        <v>134</v>
      </c>
      <c r="K68" s="16">
        <f t="shared" si="80"/>
        <v>125.99</v>
      </c>
      <c r="L68" s="27">
        <f t="shared" si="81"/>
        <v>0.94022388059701489</v>
      </c>
    </row>
    <row r="69" spans="1:12" x14ac:dyDescent="0.25">
      <c r="A69" s="1" t="s">
        <v>211</v>
      </c>
      <c r="B69" s="86" t="e">
        <f>GETPIVOTDATA("Amount",GLDetails!$A$3,"AcctNumber",+A69)</f>
        <v>#REF!</v>
      </c>
      <c r="C69" s="1" t="s">
        <v>95</v>
      </c>
      <c r="D69" s="6">
        <f>IFERROR(GETPIVOTDATA("Amount",GLDetails!$A$3,"AcctNumber",+A69,"Tran_Date",Input!$B$8,"Years",Input!$B$7),0)*-1</f>
        <v>0</v>
      </c>
      <c r="E69" s="16">
        <f t="shared" si="77"/>
        <v>80.833333333333329</v>
      </c>
      <c r="F69" s="16">
        <f t="shared" si="78"/>
        <v>80.833333333333329</v>
      </c>
      <c r="G69" s="6">
        <f>IFERROR(GETPIVOTDATA("Amount",GLDetails!$A$3,"AcctNumber",+A69),0)*-1</f>
        <v>0</v>
      </c>
      <c r="H69" s="16">
        <f>+(J69/12)*Input!$B$5</f>
        <v>565.83333333333326</v>
      </c>
      <c r="I69" s="16">
        <f t="shared" si="79"/>
        <v>565.83333333333326</v>
      </c>
      <c r="J69" s="16">
        <v>970</v>
      </c>
      <c r="K69" s="16">
        <f t="shared" si="80"/>
        <v>970</v>
      </c>
      <c r="L69" s="27">
        <f t="shared" si="81"/>
        <v>1</v>
      </c>
    </row>
    <row r="70" spans="1:12" x14ac:dyDescent="0.25">
      <c r="A70" s="1" t="s">
        <v>212</v>
      </c>
      <c r="B70" s="86" t="e">
        <f>GETPIVOTDATA("Amount",GLDetails!$A$3,"AcctNumber",+A70)</f>
        <v>#REF!</v>
      </c>
      <c r="C70" s="1" t="s">
        <v>209</v>
      </c>
      <c r="D70" s="6">
        <f>IFERROR(GETPIVOTDATA("Amount",GLDetails!$A$3,"AcctNumber",+A70,"Tran_Date",Input!$B$8,"Years",Input!$B$7),0)*-1</f>
        <v>0</v>
      </c>
      <c r="E70" s="16">
        <f t="shared" ref="E70" si="92">+J70/12</f>
        <v>120.58333333333333</v>
      </c>
      <c r="F70" s="16">
        <f t="shared" ref="F70" si="93">+E70-D70</f>
        <v>120.58333333333333</v>
      </c>
      <c r="G70" s="6">
        <f>IFERROR(GETPIVOTDATA("Amount",GLDetails!$A$3,"AcctNumber",+A70),0)*-1</f>
        <v>0</v>
      </c>
      <c r="H70" s="16">
        <f>+(J70/12)*Input!$B$5</f>
        <v>844.08333333333326</v>
      </c>
      <c r="I70" s="16">
        <f t="shared" ref="I70" si="94">+H70-G70</f>
        <v>844.08333333333326</v>
      </c>
      <c r="J70" s="16">
        <v>1447</v>
      </c>
      <c r="K70" s="16">
        <f t="shared" ref="K70" si="95">+J70-G70</f>
        <v>1447</v>
      </c>
      <c r="L70" s="27">
        <f t="shared" ref="L70" si="96">IF(J70=0,"-",K70/J70)</f>
        <v>1</v>
      </c>
    </row>
    <row r="71" spans="1:12" x14ac:dyDescent="0.25">
      <c r="A71" s="3"/>
      <c r="B71" s="3"/>
      <c r="C71" s="24"/>
      <c r="D71" s="18"/>
      <c r="E71" s="18"/>
      <c r="F71" s="18"/>
      <c r="G71" s="18"/>
      <c r="H71" s="18"/>
      <c r="I71" s="18"/>
      <c r="J71" s="18"/>
      <c r="K71" s="18"/>
      <c r="L71" s="19"/>
    </row>
    <row r="72" spans="1:12" x14ac:dyDescent="0.25">
      <c r="A72" s="3"/>
      <c r="B72" s="3"/>
      <c r="C72" s="24" t="s">
        <v>213</v>
      </c>
      <c r="D72" s="16">
        <f ca="1">SUM(D62:OFFSET(D72,-1,0))</f>
        <v>9709.31</v>
      </c>
      <c r="E72" s="16">
        <f ca="1">SUM(E62:OFFSET(E72,-1,0))</f>
        <v>9199.3333333333339</v>
      </c>
      <c r="F72" s="16">
        <f ca="1">SUM(F62:OFFSET(F72,-1,0))</f>
        <v>-509.9766666666664</v>
      </c>
      <c r="G72" s="16">
        <f ca="1">SUM(G62:OFFSET(G72,-1,0))</f>
        <v>71869.679999999978</v>
      </c>
      <c r="H72" s="16">
        <f ca="1">SUM(H62:OFFSET(H72,-1,0))</f>
        <v>64395.333333333336</v>
      </c>
      <c r="I72" s="16">
        <f ca="1">SUM(I62:OFFSET(I72,-1,0))</f>
        <v>-7474.34666666666</v>
      </c>
      <c r="J72" s="16">
        <f ca="1">SUM(J62:OFFSET(J72,-1,0))</f>
        <v>110392</v>
      </c>
      <c r="K72" s="16">
        <f ca="1">SUM(K62:OFFSET(K72,-1,0))</f>
        <v>38522.320000000007</v>
      </c>
      <c r="L72" s="27">
        <f t="shared" ca="1" si="81"/>
        <v>0.34895934488006386</v>
      </c>
    </row>
    <row r="73" spans="1:12" x14ac:dyDescent="0.25">
      <c r="A73" s="3"/>
      <c r="B73" s="3"/>
      <c r="D73" s="18"/>
      <c r="E73" s="18"/>
      <c r="F73" s="18"/>
      <c r="G73" s="18"/>
      <c r="H73" s="18"/>
      <c r="I73" s="18"/>
      <c r="J73" s="18"/>
      <c r="K73" s="18"/>
      <c r="L73" s="20"/>
    </row>
    <row r="74" spans="1:12" x14ac:dyDescent="0.25">
      <c r="A74" s="3"/>
      <c r="B74" s="3"/>
      <c r="D74" s="16"/>
      <c r="E74" s="16"/>
      <c r="F74" s="16"/>
      <c r="G74" s="16"/>
      <c r="H74" s="16"/>
      <c r="I74" s="16"/>
      <c r="J74" s="16"/>
      <c r="K74" s="16"/>
      <c r="L74" s="17"/>
    </row>
    <row r="75" spans="1:12" x14ac:dyDescent="0.25">
      <c r="A75" s="3"/>
      <c r="B75" s="3"/>
      <c r="C75" s="1" t="s">
        <v>84</v>
      </c>
      <c r="D75" s="6"/>
      <c r="E75" s="6"/>
      <c r="F75" s="6"/>
      <c r="G75" s="6"/>
      <c r="H75" s="6"/>
      <c r="I75" s="6"/>
      <c r="J75" s="6"/>
      <c r="K75" s="6"/>
      <c r="L75" s="10"/>
    </row>
    <row r="76" spans="1:12" x14ac:dyDescent="0.25">
      <c r="A76" s="3"/>
      <c r="B76" s="85" t="s">
        <v>150</v>
      </c>
      <c r="D76" s="6"/>
      <c r="E76" s="6"/>
      <c r="F76" s="6"/>
      <c r="G76" s="6"/>
      <c r="H76" s="6"/>
      <c r="I76" s="6"/>
      <c r="J76" s="6"/>
      <c r="K76" s="6"/>
      <c r="L76" s="10"/>
    </row>
    <row r="77" spans="1:12" x14ac:dyDescent="0.25">
      <c r="A77" s="3" t="s">
        <v>152</v>
      </c>
      <c r="B77" s="86" t="e">
        <f>GETPIVOTDATA("Amount",GLDetails!$A$3,"AcctNumber",+A77)</f>
        <v>#REF!</v>
      </c>
      <c r="C77" s="4" t="s">
        <v>153</v>
      </c>
      <c r="D77" s="6">
        <f>IFERROR(GETPIVOTDATA("Amount",GLDetails!$A$3,"AcctNumber",+A77,"Tran_Date",Input!$B$8,"Years",Input!$B$7),0)*-1</f>
        <v>0</v>
      </c>
      <c r="E77" s="6">
        <f t="shared" ref="E77" si="97">+J77/12</f>
        <v>68.833333333333329</v>
      </c>
      <c r="F77" s="6">
        <f t="shared" ref="F77" si="98">+E77-D77</f>
        <v>68.833333333333329</v>
      </c>
      <c r="G77" s="6">
        <f>IFERROR(GETPIVOTDATA("Amount",GLDetails!$A$3,"AcctNumber",+A77),0)*-1</f>
        <v>0</v>
      </c>
      <c r="H77" s="6">
        <f>+(J77/12)*Input!$B$5</f>
        <v>481.83333333333331</v>
      </c>
      <c r="I77" s="6">
        <f t="shared" ref="I77" si="99">+H77-G77</f>
        <v>481.83333333333331</v>
      </c>
      <c r="J77" s="6">
        <v>826</v>
      </c>
      <c r="K77" s="6">
        <f t="shared" ref="K77" si="100">+J77-G77</f>
        <v>826</v>
      </c>
      <c r="L77" s="27">
        <f t="shared" ref="L77" si="101">IF(J77=0,"-",K77/J77)</f>
        <v>1</v>
      </c>
    </row>
    <row r="78" spans="1:12" x14ac:dyDescent="0.25">
      <c r="A78" s="3"/>
      <c r="B78" s="3"/>
      <c r="D78" s="18"/>
      <c r="E78" s="18"/>
      <c r="F78" s="18"/>
      <c r="G78" s="18"/>
      <c r="H78" s="18"/>
      <c r="I78" s="18"/>
      <c r="J78" s="18"/>
      <c r="K78" s="18"/>
      <c r="L78" s="19"/>
    </row>
    <row r="79" spans="1:12" x14ac:dyDescent="0.25">
      <c r="A79" s="3"/>
      <c r="B79" s="3"/>
      <c r="C79" s="1" t="s">
        <v>116</v>
      </c>
      <c r="D79" s="16">
        <f ca="1">SUM(D77:OFFSET(D79,-1,0))</f>
        <v>0</v>
      </c>
      <c r="E79" s="16">
        <f ca="1">SUM(E77:OFFSET(E79,-1,0))</f>
        <v>68.833333333333329</v>
      </c>
      <c r="F79" s="16">
        <f ca="1">SUM(F77:OFFSET(F79,-1,0))</f>
        <v>68.833333333333329</v>
      </c>
      <c r="G79" s="16">
        <f ca="1">SUM(G77:OFFSET(G79,-1,0))</f>
        <v>0</v>
      </c>
      <c r="H79" s="16">
        <f ca="1">SUM(H77:OFFSET(H79,-1,0))</f>
        <v>481.83333333333331</v>
      </c>
      <c r="I79" s="16">
        <f ca="1">SUM(I77:OFFSET(I79,-1,0))</f>
        <v>481.83333333333331</v>
      </c>
      <c r="J79" s="16">
        <f ca="1">SUM(J77:OFFSET(J79,-1,0))</f>
        <v>826</v>
      </c>
      <c r="K79" s="16">
        <f ca="1">SUM(K77:OFFSET(K79,-1,0))</f>
        <v>826</v>
      </c>
      <c r="L79" s="27">
        <f t="shared" ref="L79" ca="1" si="102">IF(J79=0,"-",K79/J79)</f>
        <v>1</v>
      </c>
    </row>
    <row r="80" spans="1:12" x14ac:dyDescent="0.25">
      <c r="A80" s="3"/>
      <c r="B80" s="3"/>
      <c r="D80" s="18"/>
      <c r="E80" s="18"/>
      <c r="F80" s="18"/>
      <c r="G80" s="18"/>
      <c r="H80" s="18"/>
      <c r="I80" s="18"/>
      <c r="J80" s="18"/>
      <c r="K80" s="18"/>
      <c r="L80" s="20"/>
    </row>
    <row r="81" spans="1:12" x14ac:dyDescent="0.25">
      <c r="A81" s="3"/>
      <c r="B81" s="3"/>
      <c r="D81" s="16"/>
      <c r="E81" s="16"/>
      <c r="F81" s="16"/>
      <c r="G81" s="16"/>
      <c r="H81" s="16"/>
      <c r="I81" s="16"/>
      <c r="J81" s="16"/>
      <c r="K81" s="16"/>
      <c r="L81" s="17"/>
    </row>
    <row r="82" spans="1:12" x14ac:dyDescent="0.25">
      <c r="A82" s="3"/>
      <c r="B82" s="3"/>
      <c r="C82" s="1" t="s">
        <v>36</v>
      </c>
      <c r="D82" s="6"/>
      <c r="E82" s="6"/>
      <c r="F82" s="6"/>
      <c r="G82" s="6"/>
      <c r="H82" s="6"/>
      <c r="I82" s="6"/>
      <c r="J82" s="6"/>
      <c r="K82" s="6"/>
      <c r="L82" s="10"/>
    </row>
    <row r="83" spans="1:12" x14ac:dyDescent="0.25">
      <c r="A83" s="3"/>
      <c r="B83" s="85" t="s">
        <v>150</v>
      </c>
      <c r="D83" s="6"/>
      <c r="E83" s="6"/>
      <c r="F83" s="6"/>
      <c r="G83" s="6"/>
      <c r="H83" s="6"/>
      <c r="I83" s="6"/>
      <c r="J83" s="6"/>
      <c r="K83" s="6"/>
      <c r="L83" s="10"/>
    </row>
    <row r="84" spans="1:12" x14ac:dyDescent="0.25">
      <c r="A84" s="3" t="s">
        <v>56</v>
      </c>
      <c r="B84" s="86" t="e">
        <f>GETPIVOTDATA("Amount",GLDetails!$A$3,"AcctNumber",+A84)</f>
        <v>#REF!</v>
      </c>
      <c r="C84" s="4" t="s">
        <v>6</v>
      </c>
      <c r="D84" s="6">
        <f>IFERROR(GETPIVOTDATA("Amount",GLDetails!$A$3,"AcctNumber",+A84,"Tran_Date",Input!$B$8,"Years",Input!$B$7),0)*-1</f>
        <v>0</v>
      </c>
      <c r="E84" s="16">
        <f t="shared" ref="E84" si="103">+J84/12</f>
        <v>42.5</v>
      </c>
      <c r="F84" s="16">
        <f t="shared" ref="F84" si="104">+E84-D84</f>
        <v>42.5</v>
      </c>
      <c r="G84" s="6">
        <f>IFERROR(GETPIVOTDATA("Amount",GLDetails!$A$3,"AcctNumber",+A84),0)*-1</f>
        <v>0</v>
      </c>
      <c r="H84" s="16">
        <f>+(J84/12)*Input!$B$5</f>
        <v>297.5</v>
      </c>
      <c r="I84" s="16">
        <f t="shared" ref="I84" si="105">+H84-G84</f>
        <v>297.5</v>
      </c>
      <c r="J84" s="16">
        <v>510</v>
      </c>
      <c r="K84" s="16">
        <f t="shared" ref="K84" si="106">+J84-G84</f>
        <v>510</v>
      </c>
      <c r="L84" s="27">
        <f t="shared" ref="L84" si="107">IF(J84=0,"-",K84/J84)</f>
        <v>1</v>
      </c>
    </row>
    <row r="85" spans="1:12" x14ac:dyDescent="0.25">
      <c r="A85" s="3"/>
      <c r="B85" s="3"/>
      <c r="D85" s="18"/>
      <c r="E85" s="18"/>
      <c r="F85" s="18"/>
      <c r="G85" s="18"/>
      <c r="H85" s="18"/>
      <c r="I85" s="18"/>
      <c r="J85" s="18"/>
      <c r="K85" s="18"/>
      <c r="L85" s="20"/>
    </row>
    <row r="86" spans="1:12" x14ac:dyDescent="0.25">
      <c r="A86" s="3"/>
      <c r="B86" s="3"/>
      <c r="C86" s="1" t="s">
        <v>37</v>
      </c>
      <c r="D86" s="16">
        <f ca="1">SUM(D84:OFFSET(D86,-1,0))</f>
        <v>0</v>
      </c>
      <c r="E86" s="16">
        <f ca="1">SUM(E84:OFFSET(E86,-1,0))</f>
        <v>42.5</v>
      </c>
      <c r="F86" s="16">
        <f ca="1">SUM(F84:OFFSET(F86,-1,0))</f>
        <v>42.5</v>
      </c>
      <c r="G86" s="16">
        <f ca="1">SUM(G84:OFFSET(G86,-1,0))</f>
        <v>0</v>
      </c>
      <c r="H86" s="16">
        <f ca="1">SUM(H84:OFFSET(H86,-1,0))</f>
        <v>297.5</v>
      </c>
      <c r="I86" s="16">
        <f ca="1">SUM(I84:OFFSET(I86,-1,0))</f>
        <v>297.5</v>
      </c>
      <c r="J86" s="16">
        <f ca="1">SUM(J84:OFFSET(J86,-1,0))</f>
        <v>510</v>
      </c>
      <c r="K86" s="16">
        <f ca="1">SUM(K84:OFFSET(K86,-1,0))</f>
        <v>510</v>
      </c>
      <c r="L86" s="27">
        <f t="shared" ref="L86" ca="1" si="108">IF(J86=0,"-",K86/J86)</f>
        <v>1</v>
      </c>
    </row>
    <row r="87" spans="1:12" x14ac:dyDescent="0.25">
      <c r="A87" s="3"/>
      <c r="B87" s="3"/>
      <c r="D87" s="18"/>
      <c r="E87" s="18"/>
      <c r="F87" s="18"/>
      <c r="G87" s="18"/>
      <c r="H87" s="18"/>
      <c r="I87" s="18"/>
      <c r="J87" s="18"/>
      <c r="K87" s="18"/>
      <c r="L87" s="20"/>
    </row>
    <row r="88" spans="1:12" x14ac:dyDescent="0.25">
      <c r="A88" s="3"/>
      <c r="B88" s="3"/>
      <c r="D88" s="16"/>
      <c r="E88" s="16"/>
      <c r="F88" s="16"/>
      <c r="G88" s="16"/>
      <c r="H88" s="16"/>
      <c r="I88" s="16"/>
      <c r="J88" s="16"/>
      <c r="K88" s="16"/>
      <c r="L88" s="17"/>
    </row>
    <row r="89" spans="1:12" x14ac:dyDescent="0.25">
      <c r="A89" s="3"/>
      <c r="B89" s="3"/>
      <c r="C89" s="1" t="s">
        <v>41</v>
      </c>
      <c r="D89" s="16"/>
      <c r="E89" s="16"/>
      <c r="F89" s="16"/>
      <c r="G89" s="16"/>
      <c r="H89" s="16"/>
      <c r="I89" s="16"/>
      <c r="J89" s="16"/>
      <c r="K89" s="16"/>
      <c r="L89" s="17"/>
    </row>
    <row r="90" spans="1:12" x14ac:dyDescent="0.25">
      <c r="A90" s="3"/>
      <c r="B90" s="85" t="s">
        <v>150</v>
      </c>
      <c r="D90" s="16"/>
      <c r="E90" s="16"/>
      <c r="F90" s="16"/>
      <c r="G90" s="16"/>
      <c r="H90" s="16"/>
      <c r="I90" s="16"/>
      <c r="J90" s="16"/>
      <c r="K90" s="16"/>
      <c r="L90" s="17"/>
    </row>
    <row r="91" spans="1:12" hidden="1" x14ac:dyDescent="0.25">
      <c r="A91" s="3" t="s">
        <v>156</v>
      </c>
      <c r="B91" s="86" t="e">
        <f>GETPIVOTDATA("Amount",GLDetails!$A$3,"AcctNumber",+A91)</f>
        <v>#REF!</v>
      </c>
      <c r="C91" s="4" t="s">
        <v>157</v>
      </c>
      <c r="D91" s="6">
        <f>IFERROR(GETPIVOTDATA("Amount",GLDetails!$A$3,"AcctNumber",+A91,"Tran_Date",Input!$B$8,"Years",Input!$B$7),0)*-1</f>
        <v>0</v>
      </c>
      <c r="E91" s="16">
        <f t="shared" ref="E91:E94" si="109">+J91/12</f>
        <v>0</v>
      </c>
      <c r="F91" s="16">
        <f t="shared" ref="F91:F94" si="110">+E91-D91</f>
        <v>0</v>
      </c>
      <c r="G91" s="6">
        <f>IFERROR(GETPIVOTDATA("Amount",GLDetails!$A$3,"AcctNumber",+A91),0)*-1</f>
        <v>0</v>
      </c>
      <c r="H91" s="16">
        <f>+(J91/12)*Input!$B$5</f>
        <v>0</v>
      </c>
      <c r="I91" s="16">
        <f t="shared" ref="I91:I94" si="111">+H91-G91</f>
        <v>0</v>
      </c>
      <c r="J91" s="16">
        <v>0</v>
      </c>
      <c r="K91" s="16">
        <f t="shared" ref="K91:K94" si="112">+J91-G91</f>
        <v>0</v>
      </c>
      <c r="L91" s="27" t="str">
        <f t="shared" ref="L91:L94" si="113">IF(J91=0,"-",K91/J91)</f>
        <v>-</v>
      </c>
    </row>
    <row r="92" spans="1:12" hidden="1" x14ac:dyDescent="0.25">
      <c r="A92" s="3" t="s">
        <v>155</v>
      </c>
      <c r="B92" s="86" t="e">
        <f>GETPIVOTDATA("Amount",GLDetails!$A$3,"AcctNumber",+A92)</f>
        <v>#REF!</v>
      </c>
      <c r="C92" s="4" t="s">
        <v>0</v>
      </c>
      <c r="D92" s="6">
        <f>IFERROR(GETPIVOTDATA("Amount",GLDetails!$A$3,"AcctNumber",+A92,"Tran_Date",Input!$B$8,"Years",Input!$B$7),0)*-1</f>
        <v>0</v>
      </c>
      <c r="E92" s="16">
        <f t="shared" ref="E92" si="114">+J92/12</f>
        <v>0</v>
      </c>
      <c r="F92" s="16">
        <f t="shared" ref="F92" si="115">+E92-D92</f>
        <v>0</v>
      </c>
      <c r="G92" s="6">
        <f>IFERROR(GETPIVOTDATA("Amount",GLDetails!$A$3,"AcctNumber",+A92),0)*-1</f>
        <v>0</v>
      </c>
      <c r="H92" s="16">
        <f>+(J92/12)*Input!$B$5</f>
        <v>0</v>
      </c>
      <c r="I92" s="16">
        <f t="shared" ref="I92" si="116">+H92-G92</f>
        <v>0</v>
      </c>
      <c r="J92" s="16">
        <v>0</v>
      </c>
      <c r="K92" s="16">
        <f t="shared" ref="K92" si="117">+J92-G92</f>
        <v>0</v>
      </c>
      <c r="L92" s="27" t="str">
        <f t="shared" ref="L92" si="118">IF(J92=0,"-",K92/J92)</f>
        <v>-</v>
      </c>
    </row>
    <row r="93" spans="1:12" hidden="1" x14ac:dyDescent="0.25">
      <c r="A93" s="3" t="s">
        <v>57</v>
      </c>
      <c r="B93" s="86" t="e">
        <f>GETPIVOTDATA("Amount",GLDetails!$A$3,"AcctNumber",+A93)</f>
        <v>#REF!</v>
      </c>
      <c r="C93" s="4" t="s">
        <v>1</v>
      </c>
      <c r="D93" s="6">
        <f>IFERROR(GETPIVOTDATA("Amount",GLDetails!$A$3,"AcctNumber",+A93,"Tran_Date",Input!$B$8,"Years",Input!$B$7),0)*-1</f>
        <v>0</v>
      </c>
      <c r="E93" s="16">
        <f t="shared" si="109"/>
        <v>0</v>
      </c>
      <c r="F93" s="16">
        <f t="shared" si="110"/>
        <v>0</v>
      </c>
      <c r="G93" s="6">
        <f>IFERROR(GETPIVOTDATA("Amount",GLDetails!$A$3,"AcctNumber",+A93),0)*-1</f>
        <v>0</v>
      </c>
      <c r="H93" s="16">
        <f>+(J93/12)*Input!$B$5</f>
        <v>0</v>
      </c>
      <c r="I93" s="16">
        <f t="shared" si="111"/>
        <v>0</v>
      </c>
      <c r="J93" s="16">
        <v>0</v>
      </c>
      <c r="K93" s="16">
        <f t="shared" si="112"/>
        <v>0</v>
      </c>
      <c r="L93" s="27" t="str">
        <f t="shared" si="113"/>
        <v>-</v>
      </c>
    </row>
    <row r="94" spans="1:12" hidden="1" x14ac:dyDescent="0.25">
      <c r="A94" s="3" t="s">
        <v>58</v>
      </c>
      <c r="B94" s="86" t="e">
        <f>GETPIVOTDATA("Amount",GLDetails!$A$3,"AcctNumber",+A94)</f>
        <v>#REF!</v>
      </c>
      <c r="C94" s="4" t="s">
        <v>2</v>
      </c>
      <c r="D94" s="6">
        <f>IFERROR(GETPIVOTDATA("Amount",GLDetails!$A$3,"AcctNumber",+A94,"Tran_Date",Input!$B$8,"Years",Input!$B$7),0)*-1</f>
        <v>0</v>
      </c>
      <c r="E94" s="16">
        <f t="shared" si="109"/>
        <v>0</v>
      </c>
      <c r="F94" s="16">
        <f t="shared" si="110"/>
        <v>0</v>
      </c>
      <c r="G94" s="6">
        <f>IFERROR(GETPIVOTDATA("Amount",GLDetails!$A$3,"AcctNumber",+A94),0)*-1</f>
        <v>0</v>
      </c>
      <c r="H94" s="16">
        <f>+(J94/12)*Input!$B$5</f>
        <v>0</v>
      </c>
      <c r="I94" s="16">
        <f t="shared" si="111"/>
        <v>0</v>
      </c>
      <c r="J94" s="16">
        <v>0</v>
      </c>
      <c r="K94" s="16">
        <f t="shared" si="112"/>
        <v>0</v>
      </c>
      <c r="L94" s="27" t="str">
        <f t="shared" si="113"/>
        <v>-</v>
      </c>
    </row>
    <row r="95" spans="1:12" hidden="1" x14ac:dyDescent="0.25">
      <c r="A95" s="3" t="s">
        <v>126</v>
      </c>
      <c r="B95" s="86" t="e">
        <f>GETPIVOTDATA("Amount",GLDetails!$A$3,"AcctNumber",+A95)</f>
        <v>#REF!</v>
      </c>
      <c r="C95" s="25" t="s">
        <v>143</v>
      </c>
      <c r="D95" s="6">
        <f>IFERROR(GETPIVOTDATA("Amount",GLDetails!$A$3,"AcctNumber",+A95,"Tran_Date",Input!$B$8,"Years",Input!$B$7),0)*-1</f>
        <v>0</v>
      </c>
      <c r="E95" s="16">
        <f t="shared" ref="E95:E97" si="119">+J95/12</f>
        <v>0</v>
      </c>
      <c r="F95" s="16">
        <f t="shared" ref="F95:F97" si="120">+E95-D95</f>
        <v>0</v>
      </c>
      <c r="G95" s="6">
        <f>IFERROR(GETPIVOTDATA("Amount",GLDetails!$A$3,"AcctNumber",+A95),0)*-1</f>
        <v>0</v>
      </c>
      <c r="H95" s="16">
        <f>+(J95/12)*Input!$B$5</f>
        <v>0</v>
      </c>
      <c r="I95" s="16">
        <f t="shared" ref="I95:I97" si="121">+H95-G95</f>
        <v>0</v>
      </c>
      <c r="J95" s="16">
        <v>0</v>
      </c>
      <c r="K95" s="16">
        <f t="shared" ref="K95:K97" si="122">+J95-G95</f>
        <v>0</v>
      </c>
      <c r="L95" s="27" t="str">
        <f t="shared" ref="L95:L97" si="123">IF(J95=0,"-",K95/J95)</f>
        <v>-</v>
      </c>
    </row>
    <row r="96" spans="1:12" hidden="1" x14ac:dyDescent="0.25">
      <c r="A96" s="3" t="s">
        <v>154</v>
      </c>
      <c r="B96" s="86" t="e">
        <f>GETPIVOTDATA("Amount",GLDetails!$A$3,"AcctNumber",+A96)</f>
        <v>#REF!</v>
      </c>
      <c r="C96" s="25" t="s">
        <v>3</v>
      </c>
      <c r="D96" s="6">
        <f>IFERROR(GETPIVOTDATA("Amount",GLDetails!$A$3,"AcctNumber",+A96,"Tran_Date",Input!$B$8,"Years",Input!$B$7),0)*-1</f>
        <v>0</v>
      </c>
      <c r="E96" s="16">
        <f t="shared" si="119"/>
        <v>0</v>
      </c>
      <c r="F96" s="16">
        <f t="shared" si="120"/>
        <v>0</v>
      </c>
      <c r="G96" s="6">
        <f>IFERROR(GETPIVOTDATA("Amount",GLDetails!$A$3,"AcctNumber",+A96),0)*-1</f>
        <v>0</v>
      </c>
      <c r="H96" s="16">
        <f>+(J96/12)*Input!$B$5</f>
        <v>0</v>
      </c>
      <c r="I96" s="16">
        <f t="shared" si="121"/>
        <v>0</v>
      </c>
      <c r="J96" s="16">
        <v>0</v>
      </c>
      <c r="K96" s="16">
        <f t="shared" si="122"/>
        <v>0</v>
      </c>
      <c r="L96" s="27" t="str">
        <f t="shared" si="123"/>
        <v>-</v>
      </c>
    </row>
    <row r="97" spans="1:12" x14ac:dyDescent="0.25">
      <c r="A97" s="3" t="s">
        <v>59</v>
      </c>
      <c r="B97" s="86">
        <f>GETPIVOTDATA("Amount",GLDetails!$A$3,"AcctNumber",+A97)</f>
        <v>-99.99</v>
      </c>
      <c r="C97" s="4" t="s">
        <v>60</v>
      </c>
      <c r="D97" s="6">
        <f>IFERROR(GETPIVOTDATA("Amount",GLDetails!$A$3,"AcctNumber",+A97,"Tran_Date",Input!$B$8,"Years",Input!$B$7),0)*-1</f>
        <v>0</v>
      </c>
      <c r="E97" s="16">
        <f t="shared" si="119"/>
        <v>78.833333333333329</v>
      </c>
      <c r="F97" s="16">
        <f t="shared" si="120"/>
        <v>78.833333333333329</v>
      </c>
      <c r="G97" s="6">
        <f>IFERROR(GETPIVOTDATA("Amount",GLDetails!$A$3,"AcctNumber",+A97),0)*-1</f>
        <v>99.99</v>
      </c>
      <c r="H97" s="16">
        <f>+(J97/12)*Input!$B$5</f>
        <v>551.83333333333326</v>
      </c>
      <c r="I97" s="16">
        <f t="shared" si="121"/>
        <v>451.84333333333325</v>
      </c>
      <c r="J97" s="16">
        <v>946</v>
      </c>
      <c r="K97" s="16">
        <f t="shared" si="122"/>
        <v>846.01</v>
      </c>
      <c r="L97" s="27">
        <f t="shared" si="123"/>
        <v>0.89430232558139533</v>
      </c>
    </row>
    <row r="98" spans="1:12" x14ac:dyDescent="0.25">
      <c r="A98" s="3" t="s">
        <v>259</v>
      </c>
      <c r="B98" s="86" t="e">
        <f>GETPIVOTDATA("Amount",GLDetails!$A$3,"AcctNumber",+A98)</f>
        <v>#REF!</v>
      </c>
      <c r="C98" s="4" t="s">
        <v>330</v>
      </c>
      <c r="D98" s="6">
        <f>IFERROR(GETPIVOTDATA("Amount",GLDetails!$A$3,"AcctNumber",+A98,"Tran_Date",Input!$B$8,"Years",Input!$B$7),0)*-1</f>
        <v>0</v>
      </c>
      <c r="E98" s="16">
        <f t="shared" ref="E98" si="124">+J98/12</f>
        <v>891.66666666666663</v>
      </c>
      <c r="F98" s="16">
        <f t="shared" ref="F98" si="125">+E98-D98</f>
        <v>891.66666666666663</v>
      </c>
      <c r="G98" s="6">
        <f>IFERROR(GETPIVOTDATA("Amount",GLDetails!$A$3,"AcctNumber",+A98),0)*-1</f>
        <v>0</v>
      </c>
      <c r="H98" s="16">
        <f>+(J98/12)*Input!$B$5</f>
        <v>6241.6666666666661</v>
      </c>
      <c r="I98" s="16">
        <f t="shared" ref="I98" si="126">+H98-G98</f>
        <v>6241.6666666666661</v>
      </c>
      <c r="J98" s="16">
        <v>10700</v>
      </c>
      <c r="K98" s="16">
        <f t="shared" ref="K98" si="127">+J98-G98</f>
        <v>10700</v>
      </c>
      <c r="L98" s="27">
        <f t="shared" ref="L98" si="128">IF(J98=0,"-",K98/J98)</f>
        <v>1</v>
      </c>
    </row>
    <row r="99" spans="1:12" x14ac:dyDescent="0.25">
      <c r="A99" s="3"/>
      <c r="B99" s="3"/>
      <c r="D99" s="18"/>
      <c r="E99" s="18"/>
      <c r="F99" s="18"/>
      <c r="G99" s="18"/>
      <c r="H99" s="18"/>
      <c r="I99" s="18"/>
      <c r="J99" s="18"/>
      <c r="K99" s="18"/>
      <c r="L99" s="20"/>
    </row>
    <row r="100" spans="1:12" x14ac:dyDescent="0.25">
      <c r="A100" s="3"/>
      <c r="B100" s="3"/>
      <c r="C100" s="1" t="s">
        <v>42</v>
      </c>
      <c r="D100" s="16">
        <f ca="1">SUM(D91:OFFSET(D100,-1,0))</f>
        <v>0</v>
      </c>
      <c r="E100" s="16">
        <f ca="1">SUM(E91:OFFSET(E100,-1,0))</f>
        <v>970.5</v>
      </c>
      <c r="F100" s="16">
        <f ca="1">SUM(F91:OFFSET(F100,-1,0))</f>
        <v>970.5</v>
      </c>
      <c r="G100" s="16">
        <f ca="1">SUM(G91:OFFSET(G100,-1,0))</f>
        <v>99.99</v>
      </c>
      <c r="H100" s="16">
        <f ca="1">SUM(H91:OFFSET(H100,-1,0))</f>
        <v>6793.4999999999991</v>
      </c>
      <c r="I100" s="16">
        <f ca="1">SUM(I91:OFFSET(I100,-1,0))</f>
        <v>6693.5099999999993</v>
      </c>
      <c r="J100" s="16">
        <f ca="1">SUM(J91:OFFSET(J100,-1,0))</f>
        <v>11646</v>
      </c>
      <c r="K100" s="16">
        <f ca="1">SUM(K91:OFFSET(K100,-1,0))</f>
        <v>11546.01</v>
      </c>
      <c r="L100" s="27">
        <f t="shared" ref="L100" ca="1" si="129">IF(J100=0,"-",K100/J100)</f>
        <v>0.9914142194744977</v>
      </c>
    </row>
    <row r="101" spans="1:12" x14ac:dyDescent="0.25">
      <c r="A101" s="3"/>
      <c r="B101" s="3"/>
      <c r="D101" s="18"/>
      <c r="E101" s="18"/>
      <c r="F101" s="18"/>
      <c r="G101" s="18"/>
      <c r="H101" s="18"/>
      <c r="I101" s="18"/>
      <c r="J101" s="18"/>
      <c r="K101" s="18"/>
      <c r="L101" s="20"/>
    </row>
    <row r="102" spans="1:12" x14ac:dyDescent="0.25">
      <c r="A102" s="3"/>
      <c r="B102" s="3"/>
      <c r="D102" s="16"/>
      <c r="E102" s="16"/>
      <c r="F102" s="16"/>
      <c r="G102" s="16"/>
      <c r="H102" s="16"/>
      <c r="I102" s="16"/>
      <c r="J102" s="16"/>
      <c r="K102" s="16"/>
      <c r="L102" s="17"/>
    </row>
    <row r="103" spans="1:12" x14ac:dyDescent="0.25">
      <c r="A103" s="3"/>
      <c r="B103" s="3"/>
      <c r="C103" s="1" t="s">
        <v>38</v>
      </c>
      <c r="D103" s="16"/>
      <c r="E103" s="16"/>
      <c r="F103" s="16"/>
      <c r="G103" s="16"/>
      <c r="H103" s="16"/>
      <c r="I103" s="16"/>
      <c r="J103" s="16"/>
      <c r="K103" s="16"/>
      <c r="L103" s="17"/>
    </row>
    <row r="104" spans="1:12" x14ac:dyDescent="0.25">
      <c r="A104" s="3"/>
      <c r="B104" s="85" t="s">
        <v>150</v>
      </c>
      <c r="D104" s="16"/>
      <c r="E104" s="16"/>
      <c r="F104" s="16"/>
      <c r="G104" s="16"/>
      <c r="H104" s="16"/>
      <c r="I104" s="16"/>
      <c r="J104" s="16"/>
      <c r="K104" s="16"/>
      <c r="L104" s="17"/>
    </row>
    <row r="105" spans="1:12" x14ac:dyDescent="0.25">
      <c r="A105" s="1" t="s">
        <v>7</v>
      </c>
      <c r="B105" s="86">
        <f>GETPIVOTDATA("Amount",GLDetails!$A$3,"AcctNumber",+A105)</f>
        <v>-8000</v>
      </c>
      <c r="C105" s="1" t="s">
        <v>8</v>
      </c>
      <c r="D105" s="6">
        <f>IFERROR(GETPIVOTDATA("Amount",GLDetails!$A$3,"AcctNumber",+A105,"Tran_Date",Input!$B$8,"Years",Input!$B$7),0)*-1</f>
        <v>0</v>
      </c>
      <c r="E105" s="16">
        <f t="shared" ref="E105:E109" si="130">+J105/12</f>
        <v>706.91666666666663</v>
      </c>
      <c r="F105" s="16">
        <f t="shared" ref="F105:F109" si="131">+E105-D105</f>
        <v>706.91666666666663</v>
      </c>
      <c r="G105" s="6">
        <f>IFERROR(GETPIVOTDATA("Amount",GLDetails!$A$3,"AcctNumber",+A105),0)*-1</f>
        <v>8000</v>
      </c>
      <c r="H105" s="16">
        <f>+(J105/12)*Input!$B$5</f>
        <v>4948.4166666666661</v>
      </c>
      <c r="I105" s="16">
        <f t="shared" ref="I105:I109" si="132">+H105-G105</f>
        <v>-3051.5833333333339</v>
      </c>
      <c r="J105" s="16">
        <v>8483</v>
      </c>
      <c r="K105" s="16">
        <f t="shared" ref="K105:K109" si="133">+J105-G105</f>
        <v>483</v>
      </c>
      <c r="L105" s="27">
        <f t="shared" ref="L105:L109" si="134">IF(J105=0,"-",K105/J105)</f>
        <v>5.6937404220205115E-2</v>
      </c>
    </row>
    <row r="106" spans="1:12" x14ac:dyDescent="0.25">
      <c r="A106" s="1" t="s">
        <v>158</v>
      </c>
      <c r="B106" s="86" t="e">
        <f>GETPIVOTDATA("Amount",GLDetails!$A$3,"AcctNumber",+A106)</f>
        <v>#REF!</v>
      </c>
      <c r="C106" s="1" t="s">
        <v>214</v>
      </c>
      <c r="D106" s="6">
        <f>IFERROR(GETPIVOTDATA("Amount",GLDetails!$A$3,"AcctNumber",+A106,"Tran_Date",Input!$B$8,"Years",Input!$B$7),0)*-1</f>
        <v>0</v>
      </c>
      <c r="E106" s="16">
        <f t="shared" ref="E106:E108" si="135">+J106/12</f>
        <v>174</v>
      </c>
      <c r="F106" s="16">
        <f t="shared" ref="F106:F108" si="136">+E106-D106</f>
        <v>174</v>
      </c>
      <c r="G106" s="6">
        <f>IFERROR(GETPIVOTDATA("Amount",GLDetails!$A$3,"AcctNumber",+A106),0)*-1</f>
        <v>0</v>
      </c>
      <c r="H106" s="16">
        <f>+(J106/12)*Input!$B$5</f>
        <v>1218</v>
      </c>
      <c r="I106" s="16">
        <f t="shared" ref="I106:I108" si="137">+H106-G106</f>
        <v>1218</v>
      </c>
      <c r="J106" s="16">
        <v>2088</v>
      </c>
      <c r="K106" s="16">
        <f t="shared" ref="K106:K108" si="138">+J106-G106</f>
        <v>2088</v>
      </c>
      <c r="L106" s="27">
        <f t="shared" ref="L106:L108" si="139">IF(J106=0,"-",K106/J106)</f>
        <v>1</v>
      </c>
    </row>
    <row r="107" spans="1:12" x14ac:dyDescent="0.25">
      <c r="A107" s="1" t="s">
        <v>216</v>
      </c>
      <c r="B107" s="86">
        <f>GETPIVOTDATA("Amount",GLDetails!$A$3,"AcctNumber",+A107)</f>
        <v>-4979.2000000000007</v>
      </c>
      <c r="C107" s="1" t="s">
        <v>9</v>
      </c>
      <c r="D107" s="6">
        <f>IFERROR(GETPIVOTDATA("Amount",GLDetails!$A$3,"AcctNumber",+A107,"Tran_Date",Input!$B$8,"Years",Input!$B$7),0)*-1</f>
        <v>0</v>
      </c>
      <c r="E107" s="16">
        <f t="shared" si="135"/>
        <v>1255.8333333333333</v>
      </c>
      <c r="F107" s="16">
        <f t="shared" si="136"/>
        <v>1255.8333333333333</v>
      </c>
      <c r="G107" s="6">
        <f>IFERROR(GETPIVOTDATA("Amount",GLDetails!$A$3,"AcctNumber",+A107),0)*-1</f>
        <v>4979.2000000000007</v>
      </c>
      <c r="H107" s="16">
        <f>+(J107/12)*Input!$B$5</f>
        <v>8790.8333333333321</v>
      </c>
      <c r="I107" s="16">
        <f t="shared" si="137"/>
        <v>3811.6333333333314</v>
      </c>
      <c r="J107" s="16">
        <v>15070</v>
      </c>
      <c r="K107" s="16">
        <f t="shared" si="138"/>
        <v>10090.799999999999</v>
      </c>
      <c r="L107" s="27">
        <f t="shared" si="139"/>
        <v>0.66959522229595214</v>
      </c>
    </row>
    <row r="108" spans="1:12" x14ac:dyDescent="0.25">
      <c r="A108" s="1" t="s">
        <v>159</v>
      </c>
      <c r="B108" s="86">
        <f>GETPIVOTDATA("Amount",GLDetails!$A$3,"AcctNumber",+A108)</f>
        <v>-12255.83</v>
      </c>
      <c r="C108" s="1" t="s">
        <v>215</v>
      </c>
      <c r="D108" s="6">
        <f>IFERROR(GETPIVOTDATA("Amount",GLDetails!$A$3,"AcctNumber",+A108,"Tran_Date",Input!$B$8,"Years",Input!$B$7),0)*-1</f>
        <v>1749.33</v>
      </c>
      <c r="E108" s="16">
        <f t="shared" si="135"/>
        <v>1760.0833333333333</v>
      </c>
      <c r="F108" s="16">
        <f t="shared" si="136"/>
        <v>10.75333333333333</v>
      </c>
      <c r="G108" s="6">
        <f>IFERROR(GETPIVOTDATA("Amount",GLDetails!$A$3,"AcctNumber",+A108),0)*-1</f>
        <v>12255.83</v>
      </c>
      <c r="H108" s="16">
        <f>+(J108/12)*Input!$B$5</f>
        <v>12320.583333333332</v>
      </c>
      <c r="I108" s="16">
        <f t="shared" si="137"/>
        <v>64.753333333332193</v>
      </c>
      <c r="J108" s="16">
        <v>21121</v>
      </c>
      <c r="K108" s="16">
        <f t="shared" si="138"/>
        <v>8865.17</v>
      </c>
      <c r="L108" s="27">
        <f t="shared" si="139"/>
        <v>0.4197324937266228</v>
      </c>
    </row>
    <row r="109" spans="1:12" x14ac:dyDescent="0.25">
      <c r="A109" s="1" t="s">
        <v>127</v>
      </c>
      <c r="B109" s="86" t="e">
        <f>GETPIVOTDATA("Amount",GLDetails!$A$3,"AcctNumber",+A109)</f>
        <v>#REF!</v>
      </c>
      <c r="C109" s="1" t="s">
        <v>146</v>
      </c>
      <c r="D109" s="6">
        <f>IFERROR(GETPIVOTDATA("Amount",GLDetails!$A$3,"AcctNumber",+A109,"Tran_Date",Input!$B$8,"Years",Input!$B$7),0)*-1</f>
        <v>0</v>
      </c>
      <c r="E109" s="16">
        <f t="shared" si="130"/>
        <v>5.5</v>
      </c>
      <c r="F109" s="16">
        <f t="shared" si="131"/>
        <v>5.5</v>
      </c>
      <c r="G109" s="6">
        <f>IFERROR(GETPIVOTDATA("Amount",GLDetails!$A$3,"AcctNumber",+A109),0)*-1</f>
        <v>0</v>
      </c>
      <c r="H109" s="16">
        <f>+(J109/12)*Input!$B$5</f>
        <v>38.5</v>
      </c>
      <c r="I109" s="16">
        <f t="shared" si="132"/>
        <v>38.5</v>
      </c>
      <c r="J109" s="16">
        <v>66</v>
      </c>
      <c r="K109" s="16">
        <f t="shared" si="133"/>
        <v>66</v>
      </c>
      <c r="L109" s="27">
        <f t="shared" si="134"/>
        <v>1</v>
      </c>
    </row>
    <row r="110" spans="1:12" x14ac:dyDescent="0.25">
      <c r="A110" s="3"/>
      <c r="B110" s="3"/>
      <c r="C110" s="4"/>
      <c r="D110" s="18"/>
      <c r="E110" s="18"/>
      <c r="F110" s="18"/>
      <c r="G110" s="18"/>
      <c r="H110" s="18"/>
      <c r="I110" s="18"/>
      <c r="J110" s="18"/>
      <c r="K110" s="18"/>
      <c r="L110" s="20"/>
    </row>
    <row r="111" spans="1:12" x14ac:dyDescent="0.25">
      <c r="A111" s="3"/>
      <c r="B111" s="3"/>
      <c r="C111" s="1" t="s">
        <v>85</v>
      </c>
      <c r="D111" s="16">
        <f ca="1">SUM(D105:OFFSET(D111,-1,0))</f>
        <v>1749.33</v>
      </c>
      <c r="E111" s="16">
        <f ca="1">SUM(E105:OFFSET(E111,-1,0))</f>
        <v>3902.333333333333</v>
      </c>
      <c r="F111" s="16">
        <f ca="1">SUM(F105:OFFSET(F111,-1,0))</f>
        <v>2153.0033333333331</v>
      </c>
      <c r="G111" s="16">
        <f ca="1">SUM(G105:OFFSET(G111,-1,0))</f>
        <v>25235.03</v>
      </c>
      <c r="H111" s="16">
        <f ca="1">SUM(H105:OFFSET(H111,-1,0))</f>
        <v>27316.333333333328</v>
      </c>
      <c r="I111" s="16">
        <f ca="1">SUM(I105:OFFSET(I111,-1,0))</f>
        <v>2081.3033333333296</v>
      </c>
      <c r="J111" s="16">
        <f ca="1">SUM(J105:OFFSET(J111,-1,0))</f>
        <v>46828</v>
      </c>
      <c r="K111" s="16">
        <f ca="1">SUM(K105:OFFSET(K111,-1,0))</f>
        <v>21592.97</v>
      </c>
      <c r="L111" s="27">
        <f t="shared" ref="L111" ca="1" si="140">IF(J111=0,"-",K111/J111)</f>
        <v>0.46111236866831812</v>
      </c>
    </row>
    <row r="112" spans="1:12" x14ac:dyDescent="0.25">
      <c r="A112" s="3"/>
      <c r="B112" s="3"/>
      <c r="D112" s="18"/>
      <c r="E112" s="18"/>
      <c r="F112" s="18"/>
      <c r="G112" s="18"/>
      <c r="H112" s="18"/>
      <c r="I112" s="18"/>
      <c r="J112" s="18"/>
      <c r="K112" s="18"/>
      <c r="L112" s="19"/>
    </row>
    <row r="113" spans="1:12" x14ac:dyDescent="0.25">
      <c r="D113" s="6"/>
      <c r="E113" s="6"/>
      <c r="F113" s="6"/>
      <c r="G113" s="6"/>
      <c r="H113" s="6"/>
      <c r="I113" s="6"/>
      <c r="J113" s="6"/>
      <c r="K113" s="6"/>
    </row>
    <row r="114" spans="1:12" x14ac:dyDescent="0.25">
      <c r="C114" s="1" t="s">
        <v>31</v>
      </c>
      <c r="D114" s="6"/>
      <c r="E114" s="6"/>
      <c r="F114" s="6"/>
      <c r="G114" s="6"/>
      <c r="H114" s="6"/>
      <c r="I114" s="6"/>
      <c r="J114" s="6"/>
      <c r="K114" s="6"/>
    </row>
    <row r="115" spans="1:12" x14ac:dyDescent="0.25">
      <c r="B115" s="85" t="s">
        <v>150</v>
      </c>
      <c r="C115" s="23"/>
      <c r="D115" s="6"/>
      <c r="E115" s="6"/>
      <c r="F115" s="6"/>
      <c r="G115" s="6"/>
      <c r="H115" s="6"/>
      <c r="I115" s="6"/>
      <c r="J115" s="6"/>
      <c r="K115" s="6"/>
    </row>
    <row r="116" spans="1:12" x14ac:dyDescent="0.25">
      <c r="A116" s="1" t="s">
        <v>128</v>
      </c>
      <c r="B116" s="86">
        <f>GETPIVOTDATA("Amount",GLDetails!$A$3,"AcctNumber",+A116)</f>
        <v>-10523</v>
      </c>
      <c r="C116" s="1" t="s">
        <v>217</v>
      </c>
      <c r="D116" s="6">
        <f>IFERROR(GETPIVOTDATA("Amount",GLDetails!$A$3,"AcctNumber",+A116,"Tran_Date",Input!$B$8,"Years",Input!$B$7),0)*-1</f>
        <v>1511</v>
      </c>
      <c r="E116" s="6">
        <f t="shared" ref="E116:E127" si="141">+J116/12</f>
        <v>1532</v>
      </c>
      <c r="F116" s="6">
        <f t="shared" ref="F116:F127" si="142">+E116-D116</f>
        <v>21</v>
      </c>
      <c r="G116" s="6">
        <f>IFERROR(GETPIVOTDATA("Amount",GLDetails!$A$3,"AcctNumber",+A116),0)*-1</f>
        <v>10523</v>
      </c>
      <c r="H116" s="6">
        <f>+(J116/12)*Input!$B$5</f>
        <v>10724</v>
      </c>
      <c r="I116" s="6">
        <f t="shared" ref="I116:I123" si="143">+H116-G116</f>
        <v>201</v>
      </c>
      <c r="J116" s="6">
        <v>18384</v>
      </c>
      <c r="K116" s="6">
        <f t="shared" ref="K116:K123" si="144">+J116-G116</f>
        <v>7861</v>
      </c>
      <c r="L116" s="27">
        <f t="shared" ref="L116:L127" si="145">IF(J116=0,"-",K116/J116)</f>
        <v>0.42760008703220193</v>
      </c>
    </row>
    <row r="117" spans="1:12" x14ac:dyDescent="0.25">
      <c r="A117" s="1" t="s">
        <v>61</v>
      </c>
      <c r="B117" s="86">
        <f>GETPIVOTDATA("Amount",GLDetails!$A$3,"AcctNumber",+A117)</f>
        <v>-447.26</v>
      </c>
      <c r="C117" s="1" t="s">
        <v>0</v>
      </c>
      <c r="D117" s="6">
        <f>IFERROR(GETPIVOTDATA("Amount",GLDetails!$A$3,"AcctNumber",+A117,"Tran_Date",Input!$B$8,"Years",Input!$B$7),0)*-1</f>
        <v>64.599999999999994</v>
      </c>
      <c r="E117" s="6">
        <f t="shared" ref="E117" si="146">+J117/12</f>
        <v>153.16666666666666</v>
      </c>
      <c r="F117" s="6">
        <f t="shared" ref="F117" si="147">+E117-D117</f>
        <v>88.566666666666663</v>
      </c>
      <c r="G117" s="6">
        <f>IFERROR(GETPIVOTDATA("Amount",GLDetails!$A$3,"AcctNumber",+A117),0)*-1</f>
        <v>447.26</v>
      </c>
      <c r="H117" s="6">
        <f>+(J117/12)*Input!$B$5</f>
        <v>1072.1666666666665</v>
      </c>
      <c r="I117" s="6">
        <f t="shared" ref="I117" si="148">+H117-G117</f>
        <v>624.90666666666652</v>
      </c>
      <c r="J117" s="6">
        <v>1838</v>
      </c>
      <c r="K117" s="6">
        <f t="shared" ref="K117" si="149">+J117-G117</f>
        <v>1390.74</v>
      </c>
      <c r="L117" s="27">
        <f t="shared" ref="L117" si="150">IF(J117=0,"-",K117/J117)</f>
        <v>0.75665941240478785</v>
      </c>
    </row>
    <row r="118" spans="1:12" x14ac:dyDescent="0.25">
      <c r="A118" s="1" t="s">
        <v>62</v>
      </c>
      <c r="B118" s="86">
        <f>GETPIVOTDATA("Amount",GLDetails!$A$3,"AcctNumber",+A118)</f>
        <v>-805.02</v>
      </c>
      <c r="C118" s="1" t="s">
        <v>1</v>
      </c>
      <c r="D118" s="6">
        <f>IFERROR(GETPIVOTDATA("Amount",GLDetails!$A$3,"AcctNumber",+A118,"Tran_Date",Input!$B$8,"Years",Input!$B$7),0)*-1</f>
        <v>115.62</v>
      </c>
      <c r="E118" s="6">
        <f t="shared" si="141"/>
        <v>117.33333333333333</v>
      </c>
      <c r="F118" s="6">
        <f t="shared" si="142"/>
        <v>1.713333333333324</v>
      </c>
      <c r="G118" s="6">
        <f>IFERROR(GETPIVOTDATA("Amount",GLDetails!$A$3,"AcctNumber",+A118),0)*-1</f>
        <v>805.02</v>
      </c>
      <c r="H118" s="6">
        <f>+(J118/12)*Input!$B$5</f>
        <v>821.33333333333326</v>
      </c>
      <c r="I118" s="6">
        <f t="shared" si="143"/>
        <v>16.313333333333276</v>
      </c>
      <c r="J118" s="6">
        <v>1408</v>
      </c>
      <c r="K118" s="6">
        <f t="shared" si="144"/>
        <v>602.98</v>
      </c>
      <c r="L118" s="27">
        <f t="shared" si="145"/>
        <v>0.42825284090909094</v>
      </c>
    </row>
    <row r="119" spans="1:12" x14ac:dyDescent="0.25">
      <c r="A119" s="1" t="s">
        <v>63</v>
      </c>
      <c r="B119" s="86" t="e">
        <f>GETPIVOTDATA("Amount",GLDetails!$A$3,"AcctNumber",+A119)</f>
        <v>#REF!</v>
      </c>
      <c r="C119" s="1" t="s">
        <v>2</v>
      </c>
      <c r="D119" s="6">
        <f>IFERROR(GETPIVOTDATA("Amount",GLDetails!$A$3,"AcctNumber",+A119,"Tran_Date",Input!$B$8,"Years",Input!$B$7),0)*-1</f>
        <v>0</v>
      </c>
      <c r="E119" s="6">
        <f t="shared" si="141"/>
        <v>0</v>
      </c>
      <c r="F119" s="6">
        <f t="shared" si="142"/>
        <v>0</v>
      </c>
      <c r="G119" s="6">
        <f>IFERROR(GETPIVOTDATA("Amount",GLDetails!$A$3,"AcctNumber",+A119),0)*-1</f>
        <v>0</v>
      </c>
      <c r="H119" s="6">
        <f>+(J119/12)*Input!$B$5</f>
        <v>0</v>
      </c>
      <c r="I119" s="6">
        <f t="shared" si="143"/>
        <v>0</v>
      </c>
      <c r="J119" s="6">
        <v>0</v>
      </c>
      <c r="K119" s="6">
        <f t="shared" si="144"/>
        <v>0</v>
      </c>
      <c r="L119" s="27" t="str">
        <f t="shared" si="145"/>
        <v>-</v>
      </c>
    </row>
    <row r="120" spans="1:12" x14ac:dyDescent="0.25">
      <c r="A120" s="1" t="s">
        <v>129</v>
      </c>
      <c r="B120" s="86">
        <f>GETPIVOTDATA("Amount",GLDetails!$A$3,"AcctNumber",+A120)</f>
        <v>-262</v>
      </c>
      <c r="C120" s="1" t="s">
        <v>143</v>
      </c>
      <c r="D120" s="6">
        <f>IFERROR(GETPIVOTDATA("Amount",GLDetails!$A$3,"AcctNumber",+A120,"Tran_Date",Input!$B$8,"Years",Input!$B$7),0)*-1</f>
        <v>0</v>
      </c>
      <c r="E120" s="6">
        <f t="shared" si="141"/>
        <v>15.333333333333334</v>
      </c>
      <c r="F120" s="6">
        <f t="shared" si="142"/>
        <v>15.333333333333334</v>
      </c>
      <c r="G120" s="6">
        <f>IFERROR(GETPIVOTDATA("Amount",GLDetails!$A$3,"AcctNumber",+A120),0)*-1</f>
        <v>262</v>
      </c>
      <c r="H120" s="6">
        <f>+(J120/12)*Input!$B$5</f>
        <v>107.33333333333334</v>
      </c>
      <c r="I120" s="6">
        <f t="shared" si="143"/>
        <v>-154.66666666666666</v>
      </c>
      <c r="J120" s="6">
        <v>184</v>
      </c>
      <c r="K120" s="6">
        <f t="shared" si="144"/>
        <v>-78</v>
      </c>
      <c r="L120" s="27">
        <f t="shared" si="145"/>
        <v>-0.42391304347826086</v>
      </c>
    </row>
    <row r="121" spans="1:12" x14ac:dyDescent="0.25">
      <c r="A121" s="1" t="s">
        <v>64</v>
      </c>
      <c r="B121" s="86">
        <f>GETPIVOTDATA("Amount",GLDetails!$A$3,"AcctNumber",+A121)</f>
        <v>-9.59</v>
      </c>
      <c r="C121" s="1" t="s">
        <v>3</v>
      </c>
      <c r="D121" s="6">
        <f>IFERROR(GETPIVOTDATA("Amount",GLDetails!$A$3,"AcctNumber",+A121,"Tran_Date",Input!$B$8,"Years",Input!$B$7),0)*-1</f>
        <v>1.52</v>
      </c>
      <c r="E121" s="16">
        <f t="shared" si="141"/>
        <v>7.25</v>
      </c>
      <c r="F121" s="16">
        <f t="shared" si="142"/>
        <v>5.73</v>
      </c>
      <c r="G121" s="6">
        <f>IFERROR(GETPIVOTDATA("Amount",GLDetails!$A$3,"AcctNumber",+A121),0)*-1</f>
        <v>9.59</v>
      </c>
      <c r="H121" s="16">
        <f>+(J121/12)*Input!$B$5</f>
        <v>50.75</v>
      </c>
      <c r="I121" s="16">
        <f t="shared" si="143"/>
        <v>41.16</v>
      </c>
      <c r="J121" s="6">
        <v>87</v>
      </c>
      <c r="K121" s="16">
        <f t="shared" si="144"/>
        <v>77.41</v>
      </c>
      <c r="L121" s="27">
        <f t="shared" si="145"/>
        <v>0.88977011494252867</v>
      </c>
    </row>
    <row r="122" spans="1:12" x14ac:dyDescent="0.25">
      <c r="A122" s="1" t="s">
        <v>70</v>
      </c>
      <c r="B122" s="86" t="e">
        <f>GETPIVOTDATA("Amount",GLDetails!$A$3,"AcctNumber",+A122)</f>
        <v>#REF!</v>
      </c>
      <c r="C122" s="1" t="s">
        <v>214</v>
      </c>
      <c r="D122" s="6">
        <f>IFERROR(GETPIVOTDATA("Amount",GLDetails!$A$3,"AcctNumber",+A122,"Tran_Date",Input!$B$8,"Years",Input!$B$7),0)*-1</f>
        <v>0</v>
      </c>
      <c r="E122" s="6">
        <f t="shared" si="141"/>
        <v>379.5</v>
      </c>
      <c r="F122" s="6">
        <f t="shared" si="142"/>
        <v>379.5</v>
      </c>
      <c r="G122" s="6">
        <f>IFERROR(GETPIVOTDATA("Amount",GLDetails!$A$3,"AcctNumber",+A122),0)*-1</f>
        <v>0</v>
      </c>
      <c r="H122" s="6">
        <f>+(J122/12)*Input!$B$5</f>
        <v>2656.5</v>
      </c>
      <c r="I122" s="6">
        <f t="shared" si="143"/>
        <v>2656.5</v>
      </c>
      <c r="J122" s="6">
        <v>4554</v>
      </c>
      <c r="K122" s="6">
        <f t="shared" si="144"/>
        <v>4554</v>
      </c>
      <c r="L122" s="27">
        <f t="shared" si="145"/>
        <v>1</v>
      </c>
    </row>
    <row r="123" spans="1:12" x14ac:dyDescent="0.25">
      <c r="A123" s="1" t="s">
        <v>160</v>
      </c>
      <c r="B123" s="86">
        <f>GETPIVOTDATA("Amount",GLDetails!$A$3,"AcctNumber",+A123)</f>
        <v>-903.0200000000001</v>
      </c>
      <c r="C123" s="1" t="s">
        <v>10</v>
      </c>
      <c r="D123" s="6">
        <f>IFERROR(GETPIVOTDATA("Amount",GLDetails!$A$3,"AcctNumber",+A123,"Tran_Date",Input!$B$8,"Years",Input!$B$7),0)*-1</f>
        <v>176.15</v>
      </c>
      <c r="E123" s="6">
        <f t="shared" si="141"/>
        <v>70.666666666666671</v>
      </c>
      <c r="F123" s="6">
        <f t="shared" si="142"/>
        <v>-105.48333333333333</v>
      </c>
      <c r="G123" s="6">
        <f>IFERROR(GETPIVOTDATA("Amount",GLDetails!$A$3,"AcctNumber",+A123),0)*-1</f>
        <v>903.0200000000001</v>
      </c>
      <c r="H123" s="6">
        <f>+(J123/12)*Input!$B$5</f>
        <v>494.66666666666669</v>
      </c>
      <c r="I123" s="6">
        <f t="shared" si="143"/>
        <v>-408.35333333333341</v>
      </c>
      <c r="J123" s="6">
        <v>848</v>
      </c>
      <c r="K123" s="6">
        <f t="shared" si="144"/>
        <v>-55.020000000000095</v>
      </c>
      <c r="L123" s="27">
        <f t="shared" si="145"/>
        <v>-6.488207547169822E-2</v>
      </c>
    </row>
    <row r="124" spans="1:12" x14ac:dyDescent="0.25">
      <c r="A124" s="1" t="s">
        <v>161</v>
      </c>
      <c r="B124" s="86" t="e">
        <f>GETPIVOTDATA("Amount",GLDetails!$A$3,"AcctNumber",+A124)</f>
        <v>#REF!</v>
      </c>
      <c r="C124" s="1" t="s">
        <v>178</v>
      </c>
      <c r="D124" s="6">
        <f>IFERROR(GETPIVOTDATA("Amount",GLDetails!$A$3,"AcctNumber",+A124,"Tran_Date",Input!$B$8,"Years",Input!$B$7),0)*-1</f>
        <v>0</v>
      </c>
      <c r="E124" s="6">
        <f t="shared" ref="E124" si="151">+J124/12</f>
        <v>131.83333333333334</v>
      </c>
      <c r="F124" s="6">
        <f t="shared" ref="F124" si="152">+E124-D124</f>
        <v>131.83333333333334</v>
      </c>
      <c r="G124" s="6">
        <f>IFERROR(GETPIVOTDATA("Amount",GLDetails!$A$3,"AcctNumber",+A124),0)*-1</f>
        <v>0</v>
      </c>
      <c r="H124" s="6">
        <f>+(J124/12)*Input!$B$5</f>
        <v>922.83333333333337</v>
      </c>
      <c r="I124" s="6">
        <f t="shared" ref="I124" si="153">+H124-G124</f>
        <v>922.83333333333337</v>
      </c>
      <c r="J124" s="6">
        <v>1582</v>
      </c>
      <c r="K124" s="6">
        <f t="shared" ref="K124" si="154">+J124-G124</f>
        <v>1582</v>
      </c>
      <c r="L124" s="27">
        <f t="shared" ref="L124" si="155">IF(J124=0,"-",K124/J124)</f>
        <v>1</v>
      </c>
    </row>
    <row r="125" spans="1:12" x14ac:dyDescent="0.25">
      <c r="A125" s="1" t="s">
        <v>47</v>
      </c>
      <c r="B125" s="86">
        <f>GETPIVOTDATA("Amount",GLDetails!$A$3,"AcctNumber",+A125)</f>
        <v>-580</v>
      </c>
      <c r="C125" s="1" t="s">
        <v>218</v>
      </c>
      <c r="D125" s="6">
        <f>IFERROR(GETPIVOTDATA("Amount",GLDetails!$A$3,"AcctNumber",+A125,"Tran_Date",Input!$B$8,"Years",Input!$B$7),0)*-1</f>
        <v>0</v>
      </c>
      <c r="E125" s="6">
        <f t="shared" ref="E125" si="156">+J125/12</f>
        <v>141.75</v>
      </c>
      <c r="F125" s="6">
        <f t="shared" ref="F125" si="157">+E125-D125</f>
        <v>141.75</v>
      </c>
      <c r="G125" s="6">
        <f>IFERROR(GETPIVOTDATA("Amount",GLDetails!$A$3,"AcctNumber",+A125),0)*-1</f>
        <v>580</v>
      </c>
      <c r="H125" s="6">
        <f>+(J125/12)*Input!$B$5</f>
        <v>992.25</v>
      </c>
      <c r="I125" s="6">
        <f t="shared" ref="I125" si="158">+H125-G125</f>
        <v>412.25</v>
      </c>
      <c r="J125" s="6">
        <v>1701</v>
      </c>
      <c r="K125" s="6">
        <f t="shared" ref="K125" si="159">+J125-G125</f>
        <v>1121</v>
      </c>
      <c r="L125" s="27">
        <f t="shared" ref="L125" si="160">IF(J125=0,"-",K125/J125)</f>
        <v>0.65902410346854789</v>
      </c>
    </row>
    <row r="126" spans="1:12" x14ac:dyDescent="0.25">
      <c r="A126" s="1" t="s">
        <v>516</v>
      </c>
      <c r="B126" s="86">
        <f>GETPIVOTDATA("Amount",GLDetails!$A$3,"AcctNumber",+A126)</f>
        <v>-2777.01</v>
      </c>
      <c r="C126" s="1" t="s">
        <v>517</v>
      </c>
      <c r="D126" s="6">
        <f>IFERROR(GETPIVOTDATA("Amount",GLDetails!$A$3,"AcctNumber",+A126,"Tran_Date",Input!$B$8,"Years",Input!$B$7),0)*-1</f>
        <v>0</v>
      </c>
      <c r="E126" s="6">
        <f t="shared" ref="E126" si="161">+J126/12</f>
        <v>0</v>
      </c>
      <c r="F126" s="6">
        <f t="shared" ref="F126" si="162">+E126-D126</f>
        <v>0</v>
      </c>
      <c r="G126" s="6">
        <f>IFERROR(GETPIVOTDATA("Amount",GLDetails!$A$3,"AcctNumber",+A126),0)*-1</f>
        <v>2777.01</v>
      </c>
      <c r="H126" s="6">
        <f>+(J126/12)*Input!$B$5</f>
        <v>0</v>
      </c>
      <c r="I126" s="6">
        <f t="shared" ref="I126" si="163">+H126-G126</f>
        <v>-2777.01</v>
      </c>
      <c r="J126" s="6">
        <v>0</v>
      </c>
      <c r="K126" s="6">
        <f t="shared" ref="K126" si="164">+J126-G126</f>
        <v>-2777.01</v>
      </c>
      <c r="L126" s="27" t="str">
        <f t="shared" ref="L126" si="165">IF(J126=0,"-",K126/J126)</f>
        <v>-</v>
      </c>
    </row>
    <row r="127" spans="1:12" x14ac:dyDescent="0.25">
      <c r="A127" s="1" t="s">
        <v>86</v>
      </c>
      <c r="B127" s="86" t="e">
        <f>GETPIVOTDATA("Amount",GLDetails!$A$3,"AcctNumber",+A127)</f>
        <v>#REF!</v>
      </c>
      <c r="C127" s="1" t="s">
        <v>5</v>
      </c>
      <c r="D127" s="6">
        <f>IFERROR(GETPIVOTDATA("Amount",GLDetails!$A$3,"AcctNumber",+A127,"Tran_Date",Input!$B$8,"Years",Input!$B$7),0)*-1</f>
        <v>0</v>
      </c>
      <c r="E127" s="6">
        <f t="shared" si="141"/>
        <v>12.75</v>
      </c>
      <c r="F127" s="6">
        <f t="shared" si="142"/>
        <v>12.75</v>
      </c>
      <c r="G127" s="6">
        <f>IFERROR(GETPIVOTDATA("Amount",GLDetails!$A$3,"AcctNumber",+A127),0)*-1</f>
        <v>0</v>
      </c>
      <c r="H127" s="6">
        <f>+(J127/12)*Input!$B$5</f>
        <v>89.25</v>
      </c>
      <c r="I127" s="6">
        <f t="shared" ref="I127" si="166">+H127-G127</f>
        <v>89.25</v>
      </c>
      <c r="J127" s="6">
        <v>153</v>
      </c>
      <c r="K127" s="6">
        <f t="shared" ref="K127" si="167">+J127-G127</f>
        <v>153</v>
      </c>
      <c r="L127" s="27">
        <f t="shared" si="145"/>
        <v>1</v>
      </c>
    </row>
    <row r="128" spans="1:12" x14ac:dyDescent="0.25">
      <c r="D128" s="18"/>
      <c r="E128" s="18"/>
      <c r="F128" s="18"/>
      <c r="G128" s="18"/>
      <c r="H128" s="18"/>
      <c r="I128" s="18"/>
      <c r="J128" s="18"/>
      <c r="K128" s="18"/>
      <c r="L128" s="19"/>
    </row>
    <row r="129" spans="1:12" x14ac:dyDescent="0.25">
      <c r="C129" s="1" t="s">
        <v>32</v>
      </c>
      <c r="D129" s="16">
        <f ca="1">SUM(D116:OFFSET(D129,-1,0))</f>
        <v>1868.8899999999999</v>
      </c>
      <c r="E129" s="16">
        <f ca="1">SUM(E116:OFFSET(E129,-1,0))</f>
        <v>2561.583333333333</v>
      </c>
      <c r="F129" s="16">
        <f ca="1">SUM(F116:OFFSET(F129,-1,0))</f>
        <v>692.69333333333327</v>
      </c>
      <c r="G129" s="16">
        <f ca="1">SUM(G116:OFFSET(G129,-1,0))</f>
        <v>16306.900000000001</v>
      </c>
      <c r="H129" s="16">
        <f ca="1">SUM(H116:OFFSET(H129,-1,0))</f>
        <v>17931.083333333332</v>
      </c>
      <c r="I129" s="16">
        <f ca="1">SUM(I116:OFFSET(I129,-1,0))</f>
        <v>1624.1833333333325</v>
      </c>
      <c r="J129" s="16">
        <f ca="1">SUM(J116:OFFSET(J129,-1,0))</f>
        <v>30739</v>
      </c>
      <c r="K129" s="16">
        <f ca="1">SUM(K116:OFFSET(K129,-1,0))</f>
        <v>14432.1</v>
      </c>
      <c r="L129" s="27">
        <f t="shared" ref="L129" ca="1" si="168">IF(J129=0,"-",K129/J129)</f>
        <v>0.46950453820879012</v>
      </c>
    </row>
    <row r="130" spans="1:12" x14ac:dyDescent="0.25">
      <c r="D130" s="18"/>
      <c r="E130" s="18"/>
      <c r="F130" s="18"/>
      <c r="G130" s="18"/>
      <c r="H130" s="18"/>
      <c r="I130" s="18"/>
      <c r="J130" s="18"/>
      <c r="K130" s="18"/>
      <c r="L130" s="19"/>
    </row>
    <row r="131" spans="1:12" x14ac:dyDescent="0.25">
      <c r="D131" s="6"/>
      <c r="E131" s="6"/>
      <c r="F131" s="6"/>
      <c r="G131" s="6"/>
      <c r="H131" s="6"/>
      <c r="I131" s="6"/>
      <c r="J131" s="6"/>
      <c r="K131" s="6"/>
    </row>
    <row r="132" spans="1:12" x14ac:dyDescent="0.25">
      <c r="C132" s="1" t="s">
        <v>162</v>
      </c>
      <c r="D132" s="6"/>
      <c r="E132" s="6"/>
      <c r="F132" s="6"/>
      <c r="G132" s="6"/>
      <c r="H132" s="6"/>
      <c r="I132" s="6"/>
      <c r="J132" s="6"/>
      <c r="K132" s="6"/>
    </row>
    <row r="133" spans="1:12" x14ac:dyDescent="0.25">
      <c r="B133" s="85" t="s">
        <v>150</v>
      </c>
      <c r="D133" s="6"/>
      <c r="E133" s="6"/>
      <c r="F133" s="6"/>
      <c r="G133" s="6"/>
      <c r="H133" s="6"/>
      <c r="I133" s="6"/>
      <c r="J133" s="6"/>
      <c r="K133" s="6"/>
    </row>
    <row r="134" spans="1:12" x14ac:dyDescent="0.25">
      <c r="A134" s="3" t="s">
        <v>164</v>
      </c>
      <c r="B134" s="86" t="e">
        <f>GETPIVOTDATA("Amount",GLDetails!$A$3,"AcctNumber",+A134)</f>
        <v>#REF!</v>
      </c>
      <c r="C134" s="4" t="s">
        <v>165</v>
      </c>
      <c r="D134" s="6">
        <f>IFERROR(GETPIVOTDATA("Amount",GLDetails!$A$3,"AcctNumber",+A134,"Tran_Date",Input!$B$8,"Years",Input!$B$7),0)*-1</f>
        <v>0</v>
      </c>
      <c r="E134" s="16">
        <f t="shared" ref="E134" si="169">+J134/12</f>
        <v>1304.8333333333333</v>
      </c>
      <c r="F134" s="16">
        <f t="shared" ref="F134" si="170">+E134-D134</f>
        <v>1304.8333333333333</v>
      </c>
      <c r="G134" s="6">
        <f>IFERROR(GETPIVOTDATA("Amount",GLDetails!$A$3,"AcctNumber",+A134),0)*-1</f>
        <v>0</v>
      </c>
      <c r="H134" s="16">
        <f>+(J134/12)*Input!$B$5</f>
        <v>9133.8333333333321</v>
      </c>
      <c r="I134" s="16">
        <f t="shared" ref="I134" si="171">+H134-G134</f>
        <v>9133.8333333333321</v>
      </c>
      <c r="J134" s="6">
        <v>15658</v>
      </c>
      <c r="K134" s="16">
        <f>+J134-G134</f>
        <v>15658</v>
      </c>
      <c r="L134" s="27">
        <f t="shared" ref="L134" si="172">IF(J134=0,"-",K134/J134)</f>
        <v>1</v>
      </c>
    </row>
    <row r="135" spans="1:12" x14ac:dyDescent="0.25">
      <c r="D135" s="18"/>
      <c r="E135" s="18"/>
      <c r="F135" s="18"/>
      <c r="G135" s="18"/>
      <c r="H135" s="18"/>
      <c r="I135" s="18"/>
      <c r="J135" s="18"/>
      <c r="K135" s="18"/>
      <c r="L135" s="19"/>
    </row>
    <row r="136" spans="1:12" x14ac:dyDescent="0.25">
      <c r="C136" s="1" t="s">
        <v>163</v>
      </c>
      <c r="D136" s="14">
        <f ca="1">SUM(D134:OFFSET(D136,-1,0))</f>
        <v>0</v>
      </c>
      <c r="E136" s="14">
        <f ca="1">SUM(E134:OFFSET(E136,-1,0))</f>
        <v>1304.8333333333333</v>
      </c>
      <c r="F136" s="14">
        <f ca="1">SUM(F134:OFFSET(F136,-1,0))</f>
        <v>1304.8333333333333</v>
      </c>
      <c r="G136" s="14">
        <f ca="1">SUM(G134:OFFSET(G136,-1,0))</f>
        <v>0</v>
      </c>
      <c r="H136" s="14">
        <f ca="1">SUM(H134:OFFSET(H136,-1,0))</f>
        <v>9133.8333333333321</v>
      </c>
      <c r="I136" s="14">
        <f ca="1">SUM(I134:OFFSET(I136,-1,0))</f>
        <v>9133.8333333333321</v>
      </c>
      <c r="J136" s="14">
        <f ca="1">SUM(J134:OFFSET(J136,-1,0))</f>
        <v>15658</v>
      </c>
      <c r="K136" s="14">
        <f ca="1">SUM(K134:OFFSET(K136,-1,0))</f>
        <v>15658</v>
      </c>
      <c r="L136" s="38">
        <f ca="1">IF(J136=0,"-",K136/J136)</f>
        <v>1</v>
      </c>
    </row>
    <row r="137" spans="1:12" x14ac:dyDescent="0.25">
      <c r="D137" s="16"/>
      <c r="E137" s="16"/>
      <c r="F137" s="16"/>
      <c r="G137" s="16"/>
      <c r="H137" s="16"/>
      <c r="I137" s="16"/>
      <c r="J137" s="16"/>
      <c r="K137" s="16"/>
      <c r="L137" s="27"/>
    </row>
    <row r="138" spans="1:12" x14ac:dyDescent="0.25">
      <c r="B138" s="85" t="s">
        <v>150</v>
      </c>
      <c r="D138" s="6"/>
      <c r="E138" s="6"/>
      <c r="F138" s="6"/>
      <c r="G138" s="6"/>
      <c r="H138" s="6"/>
      <c r="I138" s="6"/>
      <c r="J138" s="6"/>
      <c r="K138" s="6"/>
    </row>
    <row r="139" spans="1:12" x14ac:dyDescent="0.25">
      <c r="A139" s="3" t="s">
        <v>11</v>
      </c>
      <c r="B139" s="86">
        <f>GETPIVOTDATA("Amount",GLDetails!$A$3,"AcctNumber",+A139)</f>
        <v>-12779.97</v>
      </c>
      <c r="C139" s="4" t="s">
        <v>12</v>
      </c>
      <c r="D139" s="6">
        <f>IFERROR(GETPIVOTDATA("Amount",GLDetails!$A$3,"AcctNumber",+A139,"Tran_Date",Input!$B$8,"Years",Input!$B$7),0)*-1</f>
        <v>1795.98</v>
      </c>
      <c r="E139" s="16">
        <f t="shared" ref="E139" si="173">+J139/12</f>
        <v>1773.9166666666667</v>
      </c>
      <c r="F139" s="16">
        <f t="shared" ref="F139" si="174">+E139-D139</f>
        <v>-22.063333333333276</v>
      </c>
      <c r="G139" s="6">
        <f>IFERROR(GETPIVOTDATA("Amount",GLDetails!$A$3,"AcctNumber",+A139),0)*-1</f>
        <v>12779.97</v>
      </c>
      <c r="H139" s="16">
        <f>+(J139/12)*Input!$B$5</f>
        <v>12417.416666666668</v>
      </c>
      <c r="I139" s="16">
        <f t="shared" ref="I139" si="175">+H139-G139</f>
        <v>-362.55333333333147</v>
      </c>
      <c r="J139" s="6">
        <v>21287</v>
      </c>
      <c r="K139" s="16">
        <f>+J139-G139</f>
        <v>8507.0300000000007</v>
      </c>
      <c r="L139" s="27">
        <f t="shared" ref="L139" si="176">IF(J139=0,"-",K139/J139)</f>
        <v>0.39963498849062812</v>
      </c>
    </row>
    <row r="140" spans="1:12" x14ac:dyDescent="0.25">
      <c r="A140" s="3" t="s">
        <v>130</v>
      </c>
      <c r="B140" s="86">
        <f>GETPIVOTDATA("Amount",GLDetails!$A$3,"AcctNumber",+A140)</f>
        <v>-2907.5299999999997</v>
      </c>
      <c r="C140" s="4" t="s">
        <v>147</v>
      </c>
      <c r="D140" s="6">
        <f>IFERROR(GETPIVOTDATA("Amount",GLDetails!$A$3,"AcctNumber",+A140,"Tran_Date",Input!$B$8,"Years",Input!$B$7),0)*-1</f>
        <v>0</v>
      </c>
      <c r="E140" s="16">
        <f t="shared" ref="E140" si="177">+J140/12</f>
        <v>450.25</v>
      </c>
      <c r="F140" s="16">
        <f t="shared" ref="F140" si="178">+E140-D140</f>
        <v>450.25</v>
      </c>
      <c r="G140" s="6">
        <f>IFERROR(GETPIVOTDATA("Amount",GLDetails!$A$3,"AcctNumber",+A140),0)*-1</f>
        <v>2907.5299999999997</v>
      </c>
      <c r="H140" s="16">
        <f>+(J140/12)*Input!$B$5</f>
        <v>3151.75</v>
      </c>
      <c r="I140" s="16">
        <f t="shared" ref="I140" si="179">+H140-G140</f>
        <v>244.22000000000025</v>
      </c>
      <c r="J140" s="16">
        <v>5403</v>
      </c>
      <c r="K140" s="16">
        <f>+J140-G140</f>
        <v>2495.4700000000003</v>
      </c>
      <c r="L140" s="27">
        <f t="shared" ref="L140" si="180">IF(J140=0,"-",K140/J140)</f>
        <v>0.461867481029058</v>
      </c>
    </row>
    <row r="141" spans="1:12" x14ac:dyDescent="0.25">
      <c r="A141" s="3" t="s">
        <v>260</v>
      </c>
      <c r="B141" s="86">
        <f>GETPIVOTDATA("Amount",GLDetails!$A$3,"AcctNumber",+A141)</f>
        <v>-1658.49</v>
      </c>
      <c r="C141" s="4" t="s">
        <v>331</v>
      </c>
      <c r="D141" s="6">
        <f>IFERROR(GETPIVOTDATA("Amount",GLDetails!$A$3,"AcctNumber",+A141,"Tran_Date",Input!$B$8,"Years",Input!$B$7),0)*-1</f>
        <v>0</v>
      </c>
      <c r="E141" s="16">
        <f t="shared" ref="E141" si="181">+J141/12</f>
        <v>531.25</v>
      </c>
      <c r="F141" s="16">
        <f t="shared" ref="F141" si="182">+E141-D141</f>
        <v>531.25</v>
      </c>
      <c r="G141" s="6">
        <f>IFERROR(GETPIVOTDATA("Amount",GLDetails!$A$3,"AcctNumber",+A141),0)*-1</f>
        <v>1658.49</v>
      </c>
      <c r="H141" s="16">
        <f>+(J141/12)*Input!$B$5</f>
        <v>3718.75</v>
      </c>
      <c r="I141" s="16">
        <f t="shared" ref="I141" si="183">+H141-G141</f>
        <v>2060.2600000000002</v>
      </c>
      <c r="J141" s="6">
        <v>6375</v>
      </c>
      <c r="K141" s="16">
        <f>+J141-G141</f>
        <v>4716.51</v>
      </c>
      <c r="L141" s="27">
        <f t="shared" ref="L141" si="184">IF(J141=0,"-",K141/J141)</f>
        <v>0.73984470588235296</v>
      </c>
    </row>
    <row r="142" spans="1:12" x14ac:dyDescent="0.25">
      <c r="D142" s="18"/>
      <c r="E142" s="18"/>
      <c r="F142" s="18"/>
      <c r="G142" s="18"/>
      <c r="H142" s="18"/>
      <c r="I142" s="18"/>
      <c r="J142" s="18"/>
      <c r="K142" s="18"/>
      <c r="L142" s="19"/>
    </row>
    <row r="143" spans="1:12" x14ac:dyDescent="0.25">
      <c r="C143" s="1" t="s">
        <v>68</v>
      </c>
      <c r="D143" s="16">
        <f ca="1">SUM(D139:OFFSET(D143,-1,0))</f>
        <v>1795.98</v>
      </c>
      <c r="E143" s="16">
        <f ca="1">SUM(E139:OFFSET(E143,-1,0))</f>
        <v>2755.416666666667</v>
      </c>
      <c r="F143" s="16">
        <f ca="1">SUM(F139:OFFSET(F143,-1,0))</f>
        <v>959.43666666666672</v>
      </c>
      <c r="G143" s="16">
        <f ca="1">SUM(G139:OFFSET(G143,-1,0))</f>
        <v>17345.990000000002</v>
      </c>
      <c r="H143" s="16">
        <f ca="1">SUM(H139:OFFSET(H143,-1,0))</f>
        <v>19287.916666666668</v>
      </c>
      <c r="I143" s="16">
        <f ca="1">SUM(I139:OFFSET(I143,-1,0))</f>
        <v>1941.926666666669</v>
      </c>
      <c r="J143" s="16">
        <f ca="1">SUM(J139:OFFSET(J143,-1,0))</f>
        <v>33065</v>
      </c>
      <c r="K143" s="16">
        <f ca="1">SUM(K139:OFFSET(K143,-1,0))</f>
        <v>15719.01</v>
      </c>
      <c r="L143" s="27">
        <f t="shared" ref="L143" ca="1" si="185">IF(J143=0,"-",K143/J143)</f>
        <v>0.47539724784515347</v>
      </c>
    </row>
    <row r="144" spans="1:12" x14ac:dyDescent="0.25">
      <c r="D144" s="18"/>
      <c r="E144" s="18"/>
      <c r="F144" s="18"/>
      <c r="G144" s="18"/>
      <c r="H144" s="18"/>
      <c r="I144" s="18"/>
      <c r="J144" s="18"/>
      <c r="K144" s="18"/>
      <c r="L144" s="19"/>
    </row>
    <row r="145" spans="1:12" hidden="1" x14ac:dyDescent="0.25">
      <c r="D145" s="6"/>
      <c r="E145" s="6"/>
      <c r="F145" s="6"/>
      <c r="G145" s="6"/>
      <c r="H145" s="6"/>
      <c r="I145" s="6"/>
      <c r="J145" s="6"/>
      <c r="K145" s="6"/>
    </row>
    <row r="146" spans="1:12" hidden="1" x14ac:dyDescent="0.25">
      <c r="C146" s="1" t="s">
        <v>87</v>
      </c>
      <c r="D146" s="6"/>
      <c r="E146" s="6"/>
      <c r="F146" s="6"/>
      <c r="G146" s="6"/>
      <c r="H146" s="6"/>
      <c r="I146" s="6"/>
      <c r="J146" s="6"/>
      <c r="K146" s="6"/>
    </row>
    <row r="147" spans="1:12" hidden="1" x14ac:dyDescent="0.25">
      <c r="B147" s="85" t="s">
        <v>150</v>
      </c>
      <c r="D147" s="6"/>
      <c r="E147" s="6"/>
      <c r="F147" s="6"/>
      <c r="G147" s="6"/>
      <c r="H147" s="6"/>
      <c r="I147" s="6"/>
      <c r="J147" s="6"/>
      <c r="K147" s="6"/>
    </row>
    <row r="148" spans="1:12" hidden="1" x14ac:dyDescent="0.25">
      <c r="A148" s="3" t="s">
        <v>166</v>
      </c>
      <c r="B148" s="86" t="e">
        <f>GETPIVOTDATA("Amount",GLDetails!$A$3,"AcctNumber",+A148)</f>
        <v>#REF!</v>
      </c>
      <c r="C148" s="4" t="s">
        <v>88</v>
      </c>
      <c r="D148" s="6">
        <f>IFERROR(GETPIVOTDATA("Amount",GLDetails!$A$3,"AcctNumber",+A148,"Tran_Date",Input!$B$8,"Years",Input!$B$7),0)*-1</f>
        <v>0</v>
      </c>
      <c r="E148" s="16">
        <f t="shared" ref="E148:E149" si="186">+J148/12</f>
        <v>0</v>
      </c>
      <c r="F148" s="16">
        <f t="shared" ref="F148:F149" si="187">+E148-D148</f>
        <v>0</v>
      </c>
      <c r="G148" s="6">
        <f>IFERROR(GETPIVOTDATA("Amount",GLDetails!$A$3,"AcctNumber",+A148),0)*-1</f>
        <v>0</v>
      </c>
      <c r="H148" s="16">
        <f>+(J148/12)*Input!$B$5</f>
        <v>0</v>
      </c>
      <c r="I148" s="16">
        <f t="shared" ref="I148:I149" si="188">+H148-G148</f>
        <v>0</v>
      </c>
      <c r="J148" s="6">
        <v>0</v>
      </c>
      <c r="K148" s="16">
        <f t="shared" ref="K148:K149" si="189">+J148-G148</f>
        <v>0</v>
      </c>
      <c r="L148" s="27" t="str">
        <f t="shared" ref="L148:L149" si="190">IF(J148=0,"-",K148/J148)</f>
        <v>-</v>
      </c>
    </row>
    <row r="149" spans="1:12" hidden="1" x14ac:dyDescent="0.25">
      <c r="A149" s="3" t="s">
        <v>167</v>
      </c>
      <c r="B149" s="86" t="e">
        <f>GETPIVOTDATA("Amount",GLDetails!$A$3,"AcctNumber",+A149)</f>
        <v>#REF!</v>
      </c>
      <c r="C149" s="4" t="s">
        <v>9</v>
      </c>
      <c r="D149" s="6">
        <f>IFERROR(GETPIVOTDATA("Amount",GLDetails!$A$3,"AcctNumber",+A149,"Tran_Date",Input!$B$8,"Years",Input!$B$7),0)*-1</f>
        <v>0</v>
      </c>
      <c r="E149" s="16">
        <f t="shared" si="186"/>
        <v>0</v>
      </c>
      <c r="F149" s="16">
        <f t="shared" si="187"/>
        <v>0</v>
      </c>
      <c r="G149" s="6">
        <f>IFERROR(GETPIVOTDATA("Amount",GLDetails!$A$3,"AcctNumber",+A149),0)*-1</f>
        <v>0</v>
      </c>
      <c r="H149" s="16">
        <f>+(J149/12)*Input!$B$5</f>
        <v>0</v>
      </c>
      <c r="I149" s="16">
        <f t="shared" si="188"/>
        <v>0</v>
      </c>
      <c r="J149" s="6">
        <v>0</v>
      </c>
      <c r="K149" s="16">
        <f t="shared" si="189"/>
        <v>0</v>
      </c>
      <c r="L149" s="27" t="str">
        <f t="shared" si="190"/>
        <v>-</v>
      </c>
    </row>
    <row r="150" spans="1:12" hidden="1" x14ac:dyDescent="0.25">
      <c r="D150" s="18"/>
      <c r="E150" s="18"/>
      <c r="F150" s="18"/>
      <c r="G150" s="18"/>
      <c r="H150" s="18"/>
      <c r="I150" s="18"/>
      <c r="J150" s="18"/>
      <c r="K150" s="18"/>
      <c r="L150" s="19"/>
    </row>
    <row r="151" spans="1:12" hidden="1" x14ac:dyDescent="0.25">
      <c r="C151" s="1" t="s">
        <v>89</v>
      </c>
      <c r="D151" s="16">
        <f ca="1">SUM(D148:OFFSET(D151,-1,0))</f>
        <v>0</v>
      </c>
      <c r="E151" s="16">
        <f ca="1">SUM(E148:OFFSET(E151,-1,0))</f>
        <v>0</v>
      </c>
      <c r="F151" s="16">
        <f ca="1">SUM(F148:OFFSET(F151,-1,0))</f>
        <v>0</v>
      </c>
      <c r="G151" s="16">
        <f ca="1">SUM(G148:OFFSET(G151,-1,0))</f>
        <v>0</v>
      </c>
      <c r="H151" s="16">
        <f ca="1">SUM(H148:OFFSET(H151,-1,0))</f>
        <v>0</v>
      </c>
      <c r="I151" s="16">
        <f ca="1">SUM(I148:OFFSET(I151,-1,0))</f>
        <v>0</v>
      </c>
      <c r="J151" s="16">
        <f ca="1">SUM(J148:OFFSET(J151,-1,0))</f>
        <v>0</v>
      </c>
      <c r="K151" s="16">
        <f ca="1">SUM(K148:OFFSET(K151,-1,0))</f>
        <v>0</v>
      </c>
      <c r="L151" s="27" t="str">
        <f ca="1">IF(J151=0,"-",K151/J151)</f>
        <v>-</v>
      </c>
    </row>
    <row r="152" spans="1:12" hidden="1" x14ac:dyDescent="0.25">
      <c r="D152" s="18"/>
      <c r="E152" s="18"/>
      <c r="F152" s="18"/>
      <c r="G152" s="18"/>
      <c r="H152" s="18"/>
      <c r="I152" s="18"/>
      <c r="J152" s="18"/>
      <c r="K152" s="18"/>
      <c r="L152" s="19"/>
    </row>
    <row r="153" spans="1:12" x14ac:dyDescent="0.25">
      <c r="D153" s="16"/>
      <c r="E153" s="16"/>
      <c r="F153" s="16"/>
      <c r="G153" s="16"/>
      <c r="H153" s="16"/>
      <c r="I153" s="16"/>
      <c r="J153" s="16"/>
      <c r="K153" s="16"/>
      <c r="L153" s="39"/>
    </row>
    <row r="154" spans="1:12" x14ac:dyDescent="0.25">
      <c r="C154" s="1" t="s">
        <v>168</v>
      </c>
      <c r="D154" s="6"/>
      <c r="E154" s="6"/>
      <c r="F154" s="6"/>
      <c r="G154" s="6"/>
      <c r="H154" s="6"/>
      <c r="I154" s="6"/>
      <c r="J154" s="6"/>
      <c r="K154" s="6"/>
    </row>
    <row r="155" spans="1:12" x14ac:dyDescent="0.25">
      <c r="B155" s="85" t="s">
        <v>150</v>
      </c>
      <c r="D155" s="6"/>
      <c r="E155" s="6"/>
      <c r="F155" s="6"/>
      <c r="G155" s="6"/>
      <c r="H155" s="6"/>
      <c r="I155" s="6"/>
      <c r="J155" s="6"/>
      <c r="K155" s="6"/>
    </row>
    <row r="156" spans="1:12" x14ac:dyDescent="0.25">
      <c r="A156" s="1" t="s">
        <v>1307</v>
      </c>
      <c r="B156" s="86">
        <f>GETPIVOTDATA("Amount",GLDetails!$A$3,"AcctNumber",+A156)</f>
        <v>-84</v>
      </c>
      <c r="C156" s="1" t="s">
        <v>1308</v>
      </c>
      <c r="D156" s="6">
        <f>IFERROR(GETPIVOTDATA("Amount",GLDetails!$A$3,"AcctNumber",+A156,"Tran_Date",Input!$B$8,"Years",Input!$B$7),0)*-1</f>
        <v>0</v>
      </c>
      <c r="E156" s="16">
        <f t="shared" ref="E156" si="191">+J156/12</f>
        <v>0</v>
      </c>
      <c r="F156" s="16">
        <f t="shared" ref="F156" si="192">+E156-D156</f>
        <v>0</v>
      </c>
      <c r="G156" s="6">
        <f>IFERROR(GETPIVOTDATA("Amount",GLDetails!$A$3,"AcctNumber",+A156),0)*-1</f>
        <v>84</v>
      </c>
      <c r="H156" s="16">
        <f>+(J156/12)*Input!$B$5</f>
        <v>0</v>
      </c>
      <c r="I156" s="16">
        <f t="shared" ref="I156" si="193">+H156-G156</f>
        <v>-84</v>
      </c>
      <c r="J156" s="6">
        <v>0</v>
      </c>
      <c r="K156" s="16">
        <f t="shared" ref="K156" si="194">+J156-G156</f>
        <v>-84</v>
      </c>
      <c r="L156" s="27" t="str">
        <f t="shared" ref="L156" si="195">IF(J156=0,"-",K156/J156)</f>
        <v>-</v>
      </c>
    </row>
    <row r="157" spans="1:12" x14ac:dyDescent="0.25">
      <c r="A157" s="1" t="s">
        <v>219</v>
      </c>
      <c r="B157" s="86">
        <f>GETPIVOTDATA("Amount",GLDetails!$A$3,"AcctNumber",+A157)</f>
        <v>-1757.25</v>
      </c>
      <c r="C157" s="1" t="s">
        <v>95</v>
      </c>
      <c r="D157" s="6">
        <f>IFERROR(GETPIVOTDATA("Amount",GLDetails!$A$3,"AcctNumber",+A157,"Tran_Date",Input!$B$8,"Years",Input!$B$7),0)*-1</f>
        <v>357.25</v>
      </c>
      <c r="E157" s="16">
        <f t="shared" ref="E157" si="196">+J157/12</f>
        <v>782.91666666666663</v>
      </c>
      <c r="F157" s="16">
        <f t="shared" ref="F157" si="197">+E157-D157</f>
        <v>425.66666666666663</v>
      </c>
      <c r="G157" s="6">
        <f>IFERROR(GETPIVOTDATA("Amount",GLDetails!$A$3,"AcctNumber",+A157),0)*-1</f>
        <v>1757.25</v>
      </c>
      <c r="H157" s="16">
        <f>+(J157/12)*Input!$B$5</f>
        <v>5480.4166666666661</v>
      </c>
      <c r="I157" s="16">
        <f t="shared" ref="I157" si="198">+H157-G157</f>
        <v>3723.1666666666661</v>
      </c>
      <c r="J157" s="6">
        <v>9395</v>
      </c>
      <c r="K157" s="16">
        <f t="shared" ref="K157" si="199">+J157-G157</f>
        <v>7637.75</v>
      </c>
      <c r="L157" s="27">
        <f t="shared" ref="L157" si="200">IF(J157=0,"-",K157/J157)</f>
        <v>0.81295902075572113</v>
      </c>
    </row>
    <row r="158" spans="1:12" x14ac:dyDescent="0.25">
      <c r="A158" s="1" t="s">
        <v>262</v>
      </c>
      <c r="B158" s="86">
        <f>GETPIVOTDATA("Amount",GLDetails!$A$3,"AcctNumber",+A158)</f>
        <v>-1891.31</v>
      </c>
      <c r="C158" s="1" t="s">
        <v>263</v>
      </c>
      <c r="D158" s="6">
        <f>IFERROR(GETPIVOTDATA("Amount",GLDetails!$A$3,"AcctNumber",+A158,"Tran_Date",Input!$B$8,"Years",Input!$B$7),0)*-1</f>
        <v>0</v>
      </c>
      <c r="E158" s="16">
        <f t="shared" ref="E158" si="201">+J158/12</f>
        <v>178</v>
      </c>
      <c r="F158" s="16">
        <f t="shared" ref="F158" si="202">+E158-D158</f>
        <v>178</v>
      </c>
      <c r="G158" s="6">
        <f>IFERROR(GETPIVOTDATA("Amount",GLDetails!$A$3,"AcctNumber",+A158),0)*-1</f>
        <v>1891.31</v>
      </c>
      <c r="H158" s="16">
        <f>+(J158/12)*Input!$B$5</f>
        <v>1246</v>
      </c>
      <c r="I158" s="16">
        <f t="shared" ref="I158" si="203">+H158-G158</f>
        <v>-645.30999999999995</v>
      </c>
      <c r="J158" s="6">
        <v>2136</v>
      </c>
      <c r="K158" s="16">
        <f t="shared" ref="K158" si="204">+J158-G158</f>
        <v>244.69000000000005</v>
      </c>
      <c r="L158" s="27">
        <f t="shared" ref="L158" si="205">IF(J158=0,"-",K158/J158)</f>
        <v>0.11455524344569291</v>
      </c>
    </row>
    <row r="159" spans="1:12" x14ac:dyDescent="0.25">
      <c r="A159" s="1" t="s">
        <v>261</v>
      </c>
      <c r="B159" s="86" t="e">
        <f>GETPIVOTDATA("Amount",GLDetails!$A$3,"AcctNumber",+A159)</f>
        <v>#REF!</v>
      </c>
      <c r="C159" s="1" t="s">
        <v>328</v>
      </c>
      <c r="D159" s="6">
        <f>IFERROR(GETPIVOTDATA("Amount",GLDetails!$A$3,"AcctNumber",+A159,"Tran_Date",Input!$B$8,"Years",Input!$B$7),0)*-1</f>
        <v>0</v>
      </c>
      <c r="E159" s="16">
        <f>+J159/12</f>
        <v>884</v>
      </c>
      <c r="F159" s="16">
        <f>+E159-D159</f>
        <v>884</v>
      </c>
      <c r="G159" s="6">
        <f>IFERROR(GETPIVOTDATA("Amount",GLDetails!$A$3,"AcctNumber",+A159),0)*-1</f>
        <v>0</v>
      </c>
      <c r="H159" s="16">
        <f>+(J159/12)*Input!$B$5</f>
        <v>6188</v>
      </c>
      <c r="I159" s="16">
        <f>+H159-G159</f>
        <v>6188</v>
      </c>
      <c r="J159" s="6">
        <v>10608</v>
      </c>
      <c r="K159" s="16">
        <f>+J159-G159</f>
        <v>10608</v>
      </c>
      <c r="L159" s="27">
        <f>IF(J159=0,"-",K159/J159)</f>
        <v>1</v>
      </c>
    </row>
    <row r="160" spans="1:12" x14ac:dyDescent="0.25">
      <c r="A160" s="1" t="s">
        <v>1366</v>
      </c>
      <c r="B160" s="86">
        <f>GETPIVOTDATA("Amount",GLDetails!$A$3,"AcctNumber",+A160)</f>
        <v>-890</v>
      </c>
      <c r="C160" s="1" t="s">
        <v>1716</v>
      </c>
      <c r="D160" s="6">
        <f>IFERROR(GETPIVOTDATA("Amount",GLDetails!$A$3,"AcctNumber",+A160,"Tran_Date",Input!$B$8,"Years",Input!$B$7),0)*-1</f>
        <v>0</v>
      </c>
      <c r="E160" s="16">
        <f t="shared" ref="E160" si="206">+J160/12</f>
        <v>0</v>
      </c>
      <c r="F160" s="16">
        <f t="shared" ref="F160" si="207">+E160-D160</f>
        <v>0</v>
      </c>
      <c r="G160" s="6">
        <f>IFERROR(GETPIVOTDATA("Amount",GLDetails!$A$3,"AcctNumber",+A160),0)*-1</f>
        <v>890</v>
      </c>
      <c r="H160" s="16">
        <f>+(J160/12)*Input!$B$5</f>
        <v>0</v>
      </c>
      <c r="I160" s="16">
        <f t="shared" ref="I160" si="208">+H160-G160</f>
        <v>-890</v>
      </c>
      <c r="J160" s="6">
        <v>0</v>
      </c>
      <c r="K160" s="16">
        <f t="shared" ref="K160" si="209">+J160-G160</f>
        <v>-890</v>
      </c>
      <c r="L160" s="27" t="str">
        <f t="shared" ref="L160" si="210">IF(J160=0,"-",K160/J160)</f>
        <v>-</v>
      </c>
    </row>
    <row r="161" spans="1:12" x14ac:dyDescent="0.25">
      <c r="A161" s="1" t="s">
        <v>264</v>
      </c>
      <c r="B161" s="86">
        <f>GETPIVOTDATA("Amount",GLDetails!$A$3,"AcctNumber",+A161)</f>
        <v>-8850</v>
      </c>
      <c r="C161" s="1" t="s">
        <v>332</v>
      </c>
      <c r="D161" s="6">
        <f>IFERROR(GETPIVOTDATA("Amount",GLDetails!$A$3,"AcctNumber",+A161,"Tran_Date",Input!$B$8,"Years",Input!$B$7),0)*-1</f>
        <v>0</v>
      </c>
      <c r="E161" s="16">
        <f t="shared" ref="E161" si="211">+J161/12</f>
        <v>1000.5833333333334</v>
      </c>
      <c r="F161" s="16">
        <f t="shared" ref="F161" si="212">+E161-D161</f>
        <v>1000.5833333333334</v>
      </c>
      <c r="G161" s="6">
        <f>IFERROR(GETPIVOTDATA("Amount",GLDetails!$A$3,"AcctNumber",+A161),0)*-1</f>
        <v>8850</v>
      </c>
      <c r="H161" s="16">
        <f>+(J161/12)*Input!$B$5</f>
        <v>7004.0833333333339</v>
      </c>
      <c r="I161" s="16">
        <f t="shared" ref="I161" si="213">+H161-G161</f>
        <v>-1845.9166666666661</v>
      </c>
      <c r="J161" s="6">
        <v>12007</v>
      </c>
      <c r="K161" s="16">
        <f t="shared" ref="K161" si="214">+J161-G161</f>
        <v>3157</v>
      </c>
      <c r="L161" s="27">
        <f t="shared" ref="L161" si="215">IF(J161=0,"-",K161/J161)</f>
        <v>0.26292995752477721</v>
      </c>
    </row>
    <row r="162" spans="1:12" x14ac:dyDescent="0.25">
      <c r="A162" s="1" t="s">
        <v>521</v>
      </c>
      <c r="B162" s="86">
        <f>GETPIVOTDATA("Amount",GLDetails!$A$3,"AcctNumber",+A162)</f>
        <v>-226</v>
      </c>
      <c r="C162" s="1" t="s">
        <v>522</v>
      </c>
      <c r="D162" s="6">
        <f>IFERROR(GETPIVOTDATA("Amount",GLDetails!$A$3,"AcctNumber",+A162,"Tran_Date",Input!$B$8,"Years",Input!$B$7),0)*-1</f>
        <v>0</v>
      </c>
      <c r="E162" s="16">
        <f t="shared" ref="E162" si="216">+J162/12</f>
        <v>0</v>
      </c>
      <c r="F162" s="16">
        <f t="shared" ref="F162" si="217">+E162-D162</f>
        <v>0</v>
      </c>
      <c r="G162" s="6">
        <f>IFERROR(GETPIVOTDATA("Amount",GLDetails!$A$3,"AcctNumber",+A162),0)*-1</f>
        <v>226</v>
      </c>
      <c r="H162" s="16">
        <f>+(J162/12)*Input!$B$5</f>
        <v>0</v>
      </c>
      <c r="I162" s="16">
        <f t="shared" ref="I162" si="218">+H162-G162</f>
        <v>-226</v>
      </c>
      <c r="J162" s="6">
        <v>0</v>
      </c>
      <c r="K162" s="16">
        <f t="shared" ref="K162" si="219">+J162-G162</f>
        <v>-226</v>
      </c>
      <c r="L162" s="27" t="str">
        <f t="shared" ref="L162" si="220">IF(J162=0,"-",K162/J162)</f>
        <v>-</v>
      </c>
    </row>
    <row r="163" spans="1:12" x14ac:dyDescent="0.25">
      <c r="D163" s="18"/>
      <c r="E163" s="18"/>
      <c r="F163" s="18"/>
      <c r="G163" s="18"/>
      <c r="H163" s="18"/>
      <c r="I163" s="18"/>
      <c r="J163" s="18"/>
      <c r="K163" s="18"/>
      <c r="L163" s="19"/>
    </row>
    <row r="164" spans="1:12" x14ac:dyDescent="0.25">
      <c r="C164" s="1" t="s">
        <v>169</v>
      </c>
      <c r="D164" s="16">
        <f ca="1">SUM(D156:OFFSET(D164,-1,0))</f>
        <v>357.25</v>
      </c>
      <c r="E164" s="16">
        <f ca="1">SUM(E156:OFFSET(E164,-1,0))</f>
        <v>2845.5</v>
      </c>
      <c r="F164" s="16">
        <f ca="1">SUM(F156:OFFSET(F164,-1,0))</f>
        <v>2488.25</v>
      </c>
      <c r="G164" s="16">
        <f ca="1">SUM(G156:OFFSET(G164,-1,0))</f>
        <v>13698.56</v>
      </c>
      <c r="H164" s="16">
        <f ca="1">SUM(H156:OFFSET(H164,-1,0))</f>
        <v>19918.5</v>
      </c>
      <c r="I164" s="16">
        <f ca="1">SUM(I156:OFFSET(I164,-1,0))</f>
        <v>6219.9400000000005</v>
      </c>
      <c r="J164" s="16">
        <f ca="1">SUM(J156:OFFSET(J164,-1,0))</f>
        <v>34146</v>
      </c>
      <c r="K164" s="16">
        <f ca="1">SUM(K156:OFFSET(K164,-1,0))</f>
        <v>20447.440000000002</v>
      </c>
      <c r="L164" s="27">
        <f t="shared" ref="L164" ca="1" si="221">IF(J164=0,"-",K164/J164)</f>
        <v>0.59882387395302528</v>
      </c>
    </row>
    <row r="165" spans="1:12" x14ac:dyDescent="0.25">
      <c r="D165" s="18"/>
      <c r="E165" s="18"/>
      <c r="F165" s="18"/>
      <c r="G165" s="18"/>
      <c r="H165" s="18"/>
      <c r="I165" s="18"/>
      <c r="J165" s="18"/>
      <c r="K165" s="18"/>
      <c r="L165" s="19"/>
    </row>
    <row r="166" spans="1:12" x14ac:dyDescent="0.25">
      <c r="C166" s="1" t="s">
        <v>94</v>
      </c>
      <c r="D166" s="16"/>
      <c r="E166" s="16"/>
      <c r="F166" s="16"/>
      <c r="G166" s="16"/>
      <c r="H166" s="16"/>
      <c r="I166" s="16"/>
      <c r="J166" s="16"/>
      <c r="K166" s="16"/>
      <c r="L166" s="39"/>
    </row>
    <row r="167" spans="1:12" x14ac:dyDescent="0.25">
      <c r="B167" s="85"/>
      <c r="D167" s="16"/>
      <c r="E167" s="16"/>
      <c r="F167" s="16"/>
      <c r="G167" s="16"/>
      <c r="H167" s="16"/>
      <c r="I167" s="16"/>
      <c r="J167" s="16"/>
      <c r="K167" s="16"/>
      <c r="L167" s="39"/>
    </row>
    <row r="168" spans="1:12" x14ac:dyDescent="0.25">
      <c r="B168" s="85"/>
      <c r="D168" s="16"/>
      <c r="E168" s="16"/>
      <c r="F168" s="16"/>
      <c r="G168" s="16"/>
      <c r="H168" s="16"/>
      <c r="I168" s="16"/>
      <c r="J168" s="16"/>
      <c r="K168" s="16"/>
      <c r="L168" s="39"/>
    </row>
    <row r="169" spans="1:12" x14ac:dyDescent="0.25">
      <c r="A169" s="1" t="s">
        <v>222</v>
      </c>
      <c r="B169" s="86">
        <f>GETPIVOTDATA("Amount",GLDetails!$A$3,"AcctNumber",+A169)</f>
        <v>-20000</v>
      </c>
      <c r="C169" s="1" t="s">
        <v>170</v>
      </c>
      <c r="D169" s="6">
        <f>IFERROR(GETPIVOTDATA("Amount",GLDetails!$A$3,"AcctNumber",+A169,"Tran_Date",Input!$B$8,"Years",Input!$B$7),0)*-1</f>
        <v>4200</v>
      </c>
      <c r="E169" s="6">
        <f t="shared" ref="E169:E173" si="222">+J169/12</f>
        <v>2966.6666666666665</v>
      </c>
      <c r="F169" s="6">
        <f t="shared" ref="F169:F173" si="223">+E169-D169</f>
        <v>-1233.3333333333335</v>
      </c>
      <c r="G169" s="6">
        <f>IFERROR(GETPIVOTDATA("Amount",GLDetails!$A$3,"AcctNumber",+A169),0)*-1</f>
        <v>20000</v>
      </c>
      <c r="H169" s="6">
        <f>+(J169/12)*Input!$B$5</f>
        <v>20766.666666666664</v>
      </c>
      <c r="I169" s="6">
        <f t="shared" ref="I169:I173" si="224">+H169-G169</f>
        <v>766.66666666666424</v>
      </c>
      <c r="J169" s="6">
        <v>35600</v>
      </c>
      <c r="K169" s="6">
        <f t="shared" ref="K169:K173" si="225">+J169-G169</f>
        <v>15600</v>
      </c>
      <c r="L169" s="27">
        <f t="shared" ref="L169:L173" si="226">IF(J169=0,"-",K169/J169)</f>
        <v>0.43820224719101125</v>
      </c>
    </row>
    <row r="170" spans="1:12" x14ac:dyDescent="0.25">
      <c r="A170" s="1" t="s">
        <v>90</v>
      </c>
      <c r="B170" s="86">
        <f>GETPIVOTDATA("Amount",GLDetails!$A$3,"AcctNumber",+A170)</f>
        <v>-14715.05</v>
      </c>
      <c r="C170" s="1" t="s">
        <v>148</v>
      </c>
      <c r="D170" s="6">
        <f>IFERROR(GETPIVOTDATA("Amount",GLDetails!$A$3,"AcctNumber",+A170,"Tran_Date",Input!$B$8,"Years",Input!$B$7),0)*-1</f>
        <v>2925.2799999999997</v>
      </c>
      <c r="E170" s="6">
        <f t="shared" si="222"/>
        <v>588.16666666666663</v>
      </c>
      <c r="F170" s="6">
        <f t="shared" si="223"/>
        <v>-2337.1133333333332</v>
      </c>
      <c r="G170" s="6">
        <f>IFERROR(GETPIVOTDATA("Amount",GLDetails!$A$3,"AcctNumber",+A170),0)*-1</f>
        <v>14715.05</v>
      </c>
      <c r="H170" s="6">
        <f>+(J170/12)*Input!$B$5</f>
        <v>4117.1666666666661</v>
      </c>
      <c r="I170" s="6">
        <f t="shared" si="224"/>
        <v>-10597.883333333333</v>
      </c>
      <c r="J170" s="6">
        <v>7058</v>
      </c>
      <c r="K170" s="6">
        <f t="shared" si="225"/>
        <v>-7657.0499999999993</v>
      </c>
      <c r="L170" s="27">
        <f t="shared" si="226"/>
        <v>-1.0848753187871918</v>
      </c>
    </row>
    <row r="171" spans="1:12" x14ac:dyDescent="0.25">
      <c r="A171" s="1" t="s">
        <v>834</v>
      </c>
      <c r="B171" s="86">
        <f>GETPIVOTDATA("Amount",GLDetails!$A$3,"AcctNumber",+A171)</f>
        <v>-960</v>
      </c>
      <c r="C171" s="1" t="s">
        <v>542</v>
      </c>
      <c r="D171" s="6">
        <f>IFERROR(GETPIVOTDATA("Amount",GLDetails!$A$3,"AcctNumber",+A171,"Tran_Date",Input!$B$8,"Years",Input!$B$7),0)*-1</f>
        <v>-1616.83</v>
      </c>
      <c r="E171" s="6">
        <f t="shared" si="222"/>
        <v>0</v>
      </c>
      <c r="F171" s="6">
        <f t="shared" si="223"/>
        <v>1616.83</v>
      </c>
      <c r="G171" s="6">
        <f>IFERROR(GETPIVOTDATA("Amount",GLDetails!$A$3,"AcctNumber",+A171),0)*-1</f>
        <v>960</v>
      </c>
      <c r="H171" s="6">
        <f>+(J171/12)*Input!$B$5</f>
        <v>0</v>
      </c>
      <c r="I171" s="6">
        <f t="shared" si="224"/>
        <v>-960</v>
      </c>
      <c r="J171" s="6">
        <v>0</v>
      </c>
      <c r="K171" s="6">
        <f t="shared" si="225"/>
        <v>-960</v>
      </c>
      <c r="L171" s="27" t="str">
        <f t="shared" si="226"/>
        <v>-</v>
      </c>
    </row>
    <row r="172" spans="1:12" x14ac:dyDescent="0.25">
      <c r="A172" s="1" t="s">
        <v>171</v>
      </c>
      <c r="B172" s="86">
        <f>GETPIVOTDATA("Amount",GLDetails!$A$3,"AcctNumber",+A172)</f>
        <v>-2239.1</v>
      </c>
      <c r="C172" s="1" t="s">
        <v>220</v>
      </c>
      <c r="D172" s="6">
        <f>IFERROR(GETPIVOTDATA("Amount",GLDetails!$A$3,"AcctNumber",+A172,"Tran_Date",Input!$B$8,"Years",Input!$B$7),0)*-1</f>
        <v>409.59000000000003</v>
      </c>
      <c r="E172" s="6">
        <f t="shared" ref="E172" si="227">+J172/12</f>
        <v>337</v>
      </c>
      <c r="F172" s="6">
        <f t="shared" ref="F172" si="228">+E172-D172</f>
        <v>-72.590000000000032</v>
      </c>
      <c r="G172" s="6">
        <f>IFERROR(GETPIVOTDATA("Amount",GLDetails!$A$3,"AcctNumber",+A172),0)*-1</f>
        <v>2239.1</v>
      </c>
      <c r="H172" s="6">
        <f>+(J172/12)*Input!$B$5</f>
        <v>2359</v>
      </c>
      <c r="I172" s="6">
        <f t="shared" ref="I172" si="229">+H172-G172</f>
        <v>119.90000000000009</v>
      </c>
      <c r="J172" s="6">
        <v>4044</v>
      </c>
      <c r="K172" s="6">
        <f t="shared" ref="K172" si="230">+J172-G172</f>
        <v>1804.9</v>
      </c>
      <c r="L172" s="27">
        <f t="shared" ref="L172" si="231">IF(J172=0,"-",K172/J172)</f>
        <v>0.44631552917903067</v>
      </c>
    </row>
    <row r="173" spans="1:12" x14ac:dyDescent="0.25">
      <c r="A173" s="1" t="s">
        <v>92</v>
      </c>
      <c r="B173" s="86">
        <f>GETPIVOTDATA("Amount",GLDetails!$A$3,"AcctNumber",+A173)</f>
        <v>-1122.03</v>
      </c>
      <c r="C173" s="1" t="s">
        <v>221</v>
      </c>
      <c r="D173" s="6">
        <f>IFERROR(GETPIVOTDATA("Amount",GLDetails!$A$3,"AcctNumber",+A173,"Tran_Date",Input!$B$8,"Years",Input!$B$7),0)*-1</f>
        <v>0</v>
      </c>
      <c r="E173" s="6">
        <f t="shared" si="222"/>
        <v>301.91666666666669</v>
      </c>
      <c r="F173" s="6">
        <f t="shared" si="223"/>
        <v>301.91666666666669</v>
      </c>
      <c r="G173" s="6">
        <f>IFERROR(GETPIVOTDATA("Amount",GLDetails!$A$3,"AcctNumber",+A173),0)*-1</f>
        <v>1122.03</v>
      </c>
      <c r="H173" s="6">
        <f>+(J173/12)*Input!$B$5</f>
        <v>2113.416666666667</v>
      </c>
      <c r="I173" s="6">
        <f t="shared" si="224"/>
        <v>991.386666666667</v>
      </c>
      <c r="J173" s="6">
        <v>3623</v>
      </c>
      <c r="K173" s="6">
        <f t="shared" si="225"/>
        <v>2500.9700000000003</v>
      </c>
      <c r="L173" s="27">
        <f t="shared" si="226"/>
        <v>0.69030361578802102</v>
      </c>
    </row>
    <row r="174" spans="1:12" x14ac:dyDescent="0.25">
      <c r="A174" s="1" t="s">
        <v>69</v>
      </c>
      <c r="B174" s="86">
        <f>GETPIVOTDATA("Amount",GLDetails!$A$3,"AcctNumber",+A174)</f>
        <v>-2432.4499999999998</v>
      </c>
      <c r="C174" s="1" t="s">
        <v>176</v>
      </c>
      <c r="D174" s="6">
        <f>IFERROR(GETPIVOTDATA("Amount",GLDetails!$A$3,"AcctNumber",+A174,"Tran_Date",Input!$B$8,"Years",Input!$B$7),0)*-1</f>
        <v>805.25</v>
      </c>
      <c r="E174" s="6">
        <f t="shared" ref="E174" si="232">+J174/12</f>
        <v>85.666666666666671</v>
      </c>
      <c r="F174" s="6">
        <f t="shared" ref="F174" si="233">+E174-D174</f>
        <v>-719.58333333333337</v>
      </c>
      <c r="G174" s="6">
        <f>IFERROR(GETPIVOTDATA("Amount",GLDetails!$A$3,"AcctNumber",+A174),0)*-1</f>
        <v>2432.4499999999998</v>
      </c>
      <c r="H174" s="6">
        <f>+(J174/12)*Input!$B$5</f>
        <v>599.66666666666674</v>
      </c>
      <c r="I174" s="6">
        <f t="shared" ref="I174" si="234">+H174-G174</f>
        <v>-1832.7833333333331</v>
      </c>
      <c r="J174" s="6">
        <v>1028</v>
      </c>
      <c r="K174" s="6">
        <f t="shared" ref="K174" si="235">+J174-G174</f>
        <v>-1404.4499999999998</v>
      </c>
      <c r="L174" s="27">
        <f t="shared" ref="L174" si="236">IF(J174=0,"-",K174/J174)</f>
        <v>-1.3661964980544745</v>
      </c>
    </row>
    <row r="175" spans="1:12" x14ac:dyDescent="0.25">
      <c r="A175" s="1" t="s">
        <v>93</v>
      </c>
      <c r="B175" s="86">
        <f>GETPIVOTDATA("Amount",GLDetails!$A$3,"AcctNumber",+A175)</f>
        <v>-3206.6800000000003</v>
      </c>
      <c r="C175" s="1" t="s">
        <v>149</v>
      </c>
      <c r="D175" s="6">
        <f>IFERROR(GETPIVOTDATA("Amount",GLDetails!$A$3,"AcctNumber",+A175,"Tran_Date",Input!$B$8,"Years",Input!$B$7),0)*-1</f>
        <v>102.46</v>
      </c>
      <c r="E175" s="6">
        <f t="shared" ref="E175" si="237">+J175/12</f>
        <v>585.08333333333337</v>
      </c>
      <c r="F175" s="6">
        <f t="shared" ref="F175" si="238">+E175-D175</f>
        <v>482.62333333333339</v>
      </c>
      <c r="G175" s="6">
        <f>IFERROR(GETPIVOTDATA("Amount",GLDetails!$A$3,"AcctNumber",+A175),0)*-1</f>
        <v>3206.6800000000003</v>
      </c>
      <c r="H175" s="6">
        <f>+(J175/12)*Input!$B$5</f>
        <v>4095.5833333333335</v>
      </c>
      <c r="I175" s="6">
        <f t="shared" ref="I175" si="239">+H175-G175</f>
        <v>888.90333333333319</v>
      </c>
      <c r="J175" s="6">
        <v>7021</v>
      </c>
      <c r="K175" s="6">
        <f t="shared" ref="K175" si="240">+J175-G175</f>
        <v>3814.3199999999997</v>
      </c>
      <c r="L175" s="27">
        <f t="shared" ref="L175" si="241">IF(J175=0,"-",K175/J175)</f>
        <v>0.5432730380287708</v>
      </c>
    </row>
    <row r="176" spans="1:12" x14ac:dyDescent="0.25">
      <c r="A176" s="1" t="s">
        <v>65</v>
      </c>
      <c r="B176" s="86">
        <f>GETPIVOTDATA("Amount",GLDetails!$A$3,"AcctNumber",+A176)</f>
        <v>-612.21</v>
      </c>
      <c r="C176" s="1" t="s">
        <v>66</v>
      </c>
      <c r="D176" s="6">
        <f>IFERROR(GETPIVOTDATA("Amount",GLDetails!$A$3,"AcctNumber",+A176,"Tran_Date",Input!$B$8,"Years",Input!$B$7),0)*-1</f>
        <v>0</v>
      </c>
      <c r="E176" s="6">
        <f t="shared" ref="E176" si="242">+J176/12</f>
        <v>145.33333333333334</v>
      </c>
      <c r="F176" s="6">
        <f t="shared" ref="F176" si="243">+E176-D176</f>
        <v>145.33333333333334</v>
      </c>
      <c r="G176" s="6">
        <f>IFERROR(GETPIVOTDATA("Amount",GLDetails!$A$3,"AcctNumber",+A176),0)*-1</f>
        <v>612.21</v>
      </c>
      <c r="H176" s="6">
        <f>+(J176/12)*Input!$B$5</f>
        <v>1017.3333333333334</v>
      </c>
      <c r="I176" s="6">
        <f t="shared" ref="I176" si="244">+H176-G176</f>
        <v>405.12333333333333</v>
      </c>
      <c r="J176" s="6">
        <v>1744</v>
      </c>
      <c r="K176" s="6">
        <f t="shared" ref="K176" si="245">+J176-G176</f>
        <v>1131.79</v>
      </c>
      <c r="L176" s="27">
        <f t="shared" ref="L176" si="246">IF(J176=0,"-",K176/J176)</f>
        <v>0.64896215596330276</v>
      </c>
    </row>
    <row r="177" spans="1:12" x14ac:dyDescent="0.25">
      <c r="A177" s="1" t="s">
        <v>223</v>
      </c>
      <c r="B177" s="86" t="e">
        <f>GETPIVOTDATA("Amount",GLDetails!$A$3,"AcctNumber",+A177)</f>
        <v>#REF!</v>
      </c>
      <c r="C177" s="1" t="s">
        <v>338</v>
      </c>
      <c r="D177" s="6">
        <f>IFERROR(GETPIVOTDATA("Amount",GLDetails!$A$3,"AcctNumber",+A177,"Tran_Date",Input!$B$8,"Years",Input!$B$7),0)*-1</f>
        <v>0</v>
      </c>
      <c r="E177" s="6">
        <f>+J177/12</f>
        <v>1674.0833333333333</v>
      </c>
      <c r="F177" s="6">
        <f>+E177-D177</f>
        <v>1674.0833333333333</v>
      </c>
      <c r="G177" s="6">
        <f>IFERROR(GETPIVOTDATA("Amount",GLDetails!$A$3,"AcctNumber",+A177),0)*-1</f>
        <v>0</v>
      </c>
      <c r="H177" s="6">
        <f>+(J177/12)*Input!$B$5</f>
        <v>11718.583333333332</v>
      </c>
      <c r="I177" s="6">
        <f>+H177-G177</f>
        <v>11718.583333333332</v>
      </c>
      <c r="J177" s="6">
        <v>20089</v>
      </c>
      <c r="K177" s="6">
        <f>+J177-G177</f>
        <v>20089</v>
      </c>
      <c r="L177" s="27">
        <f>IF(J177=0,"-",K177/J177)</f>
        <v>1</v>
      </c>
    </row>
    <row r="178" spans="1:12" x14ac:dyDescent="0.25">
      <c r="A178" s="1" t="s">
        <v>1551</v>
      </c>
      <c r="B178" s="86">
        <f>GETPIVOTDATA("Amount",GLDetails!$A$3,"AcctNumber",+A178)</f>
        <v>-162.69999999999999</v>
      </c>
      <c r="C178" s="1" t="s">
        <v>66</v>
      </c>
      <c r="D178" s="6">
        <f>IFERROR(GETPIVOTDATA("Amount",GLDetails!$A$3,"AcctNumber",+A178,"Tran_Date",Input!$B$8,"Years",Input!$B$7),0)*-1</f>
        <v>0</v>
      </c>
      <c r="E178" s="6">
        <f t="shared" ref="E178" si="247">+J178/12</f>
        <v>0</v>
      </c>
      <c r="F178" s="6">
        <f t="shared" ref="F178" si="248">+E178-D178</f>
        <v>0</v>
      </c>
      <c r="G178" s="6">
        <f>IFERROR(GETPIVOTDATA("Amount",GLDetails!$A$3,"AcctNumber",+A178),0)*-1</f>
        <v>162.69999999999999</v>
      </c>
      <c r="H178" s="6">
        <f>+(J178/12)*Input!$B$5</f>
        <v>0</v>
      </c>
      <c r="I178" s="6">
        <f t="shared" ref="I178" si="249">+H178-G178</f>
        <v>-162.69999999999999</v>
      </c>
      <c r="J178" s="6">
        <v>0</v>
      </c>
      <c r="K178" s="6">
        <f t="shared" ref="K178" si="250">+J178-G178</f>
        <v>-162.69999999999999</v>
      </c>
      <c r="L178" s="27" t="str">
        <f t="shared" ref="L178" si="251">IF(J178=0,"-",K178/J178)</f>
        <v>-</v>
      </c>
    </row>
    <row r="179" spans="1:12" x14ac:dyDescent="0.25">
      <c r="A179" s="1" t="s">
        <v>333</v>
      </c>
      <c r="B179" s="86">
        <f>GETPIVOTDATA("Amount",GLDetails!$A$3,"AcctNumber",+A179)</f>
        <v>-39222.47</v>
      </c>
      <c r="C179" s="1" t="s">
        <v>334</v>
      </c>
      <c r="D179" s="6">
        <f>IFERROR(GETPIVOTDATA("Amount",GLDetails!$A$3,"AcctNumber",+A179,"Tran_Date",Input!$B$8,"Years",Input!$B$7),0)*-1</f>
        <v>4648.93</v>
      </c>
      <c r="E179" s="6">
        <f>+J179/12</f>
        <v>7483.333333333333</v>
      </c>
      <c r="F179" s="6">
        <f>+E179-D179</f>
        <v>2834.4033333333327</v>
      </c>
      <c r="G179" s="6">
        <f>IFERROR(GETPIVOTDATA("Amount",GLDetails!$A$3,"AcctNumber",+A179),0)*-1</f>
        <v>39222.47</v>
      </c>
      <c r="H179" s="6">
        <f>+(J179/12)*Input!$B$5</f>
        <v>52383.333333333328</v>
      </c>
      <c r="I179" s="6">
        <f>+H179-G179</f>
        <v>13160.863333333327</v>
      </c>
      <c r="J179" s="6">
        <v>89800</v>
      </c>
      <c r="K179" s="6">
        <f>+J179-G179</f>
        <v>50577.53</v>
      </c>
      <c r="L179" s="27">
        <f>IF(J179=0,"-",K179/J179)</f>
        <v>0.56322416481069038</v>
      </c>
    </row>
    <row r="180" spans="1:12" x14ac:dyDescent="0.25"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2" x14ac:dyDescent="0.25">
      <c r="C181" s="1" t="s">
        <v>35</v>
      </c>
      <c r="D181" s="14">
        <f ca="1">SUM(D169:OFFSET(D181,-1,0))</f>
        <v>11474.68</v>
      </c>
      <c r="E181" s="14">
        <f ca="1">SUM(E169:OFFSET(E181,-1,0))</f>
        <v>14167.25</v>
      </c>
      <c r="F181" s="14">
        <f ca="1">SUM(F169:OFFSET(F181,-1,0))</f>
        <v>2692.5699999999993</v>
      </c>
      <c r="G181" s="14">
        <f ca="1">SUM(G169:OFFSET(G181,-1,0))</f>
        <v>84672.69</v>
      </c>
      <c r="H181" s="14">
        <f ca="1">SUM(H169:OFFSET(H181,-1,0))</f>
        <v>99170.75</v>
      </c>
      <c r="I181" s="14">
        <f ca="1">SUM(I169:OFFSET(I181,-1,0))</f>
        <v>14498.05999999999</v>
      </c>
      <c r="J181" s="14">
        <f ca="1">SUM(J169:OFFSET(J181,-1,0))</f>
        <v>170007</v>
      </c>
      <c r="K181" s="14">
        <f ca="1">SUM(K169:OFFSET(K181,-1,0))</f>
        <v>85334.31</v>
      </c>
      <c r="L181" s="38">
        <f ca="1">IF(J181=0,"-",K181/J181)</f>
        <v>0.50194586105278016</v>
      </c>
    </row>
    <row r="182" spans="1:12" x14ac:dyDescent="0.25">
      <c r="D182" s="16"/>
      <c r="E182" s="16"/>
      <c r="F182" s="16"/>
      <c r="G182" s="16"/>
      <c r="H182" s="16"/>
      <c r="I182" s="16"/>
      <c r="J182" s="16"/>
      <c r="K182" s="16"/>
      <c r="L182" s="27"/>
    </row>
    <row r="183" spans="1:12" x14ac:dyDescent="0.25">
      <c r="C183" s="1" t="s">
        <v>96</v>
      </c>
      <c r="D183" s="6"/>
      <c r="E183" s="6"/>
      <c r="F183" s="6"/>
      <c r="G183" s="6"/>
      <c r="H183" s="6"/>
      <c r="I183" s="6"/>
      <c r="J183" s="6"/>
      <c r="K183" s="6"/>
    </row>
    <row r="184" spans="1:12" x14ac:dyDescent="0.25">
      <c r="B184" s="85" t="s">
        <v>150</v>
      </c>
      <c r="D184" s="6"/>
      <c r="E184" s="6"/>
      <c r="F184" s="6"/>
      <c r="G184" s="6"/>
      <c r="H184" s="6"/>
      <c r="I184" s="6"/>
      <c r="J184" s="6"/>
      <c r="K184" s="6"/>
    </row>
    <row r="185" spans="1:12" x14ac:dyDescent="0.25">
      <c r="A185" s="3" t="s">
        <v>67</v>
      </c>
      <c r="B185" s="86">
        <f>GETPIVOTDATA("Amount",GLDetails!$A$3,"AcctNumber",+A185)</f>
        <v>-7033.04</v>
      </c>
      <c r="C185" s="4" t="s">
        <v>91</v>
      </c>
      <c r="D185" s="6">
        <f>IFERROR(GETPIVOTDATA("Amount",GLDetails!$A$3,"AcctNumber",+A185,"Tran_Date",Input!$B$8,"Years",Input!$B$7),0)*-1</f>
        <v>0</v>
      </c>
      <c r="E185" s="16">
        <f t="shared" ref="E185" si="252">+J185/12</f>
        <v>700.83333333333337</v>
      </c>
      <c r="F185" s="16">
        <f t="shared" ref="F185" si="253">+E185-D185</f>
        <v>700.83333333333337</v>
      </c>
      <c r="G185" s="6">
        <f>IFERROR(GETPIVOTDATA("Amount",GLDetails!$A$3,"AcctNumber",+A185),0)*-1</f>
        <v>7033.04</v>
      </c>
      <c r="H185" s="16">
        <f>+(J185/12)*Input!$B$5</f>
        <v>4905.8333333333339</v>
      </c>
      <c r="I185" s="16">
        <f t="shared" ref="I185" si="254">+H185-G185</f>
        <v>-2127.206666666666</v>
      </c>
      <c r="J185" s="6">
        <v>8410</v>
      </c>
      <c r="K185" s="16">
        <f t="shared" ref="K185" si="255">+J185-G185</f>
        <v>1376.96</v>
      </c>
      <c r="L185" s="27">
        <f t="shared" ref="L185" si="256">IF(J185=0,"-",K185/J185)</f>
        <v>0.16372889417360287</v>
      </c>
    </row>
    <row r="186" spans="1:12" x14ac:dyDescent="0.25">
      <c r="A186" s="3" t="s">
        <v>224</v>
      </c>
      <c r="B186" s="86" t="e">
        <f>GETPIVOTDATA("Amount",GLDetails!$A$3,"AcctNumber",+A186)</f>
        <v>#REF!</v>
      </c>
      <c r="C186" s="4" t="s">
        <v>335</v>
      </c>
      <c r="D186" s="6">
        <f>IFERROR(GETPIVOTDATA("Amount",GLDetails!$A$3,"AcctNumber",+A186,"Tran_Date",Input!$B$8,"Years",Input!$B$7),0)*-1</f>
        <v>0</v>
      </c>
      <c r="E186" s="16">
        <f t="shared" ref="E186" si="257">+J186/12</f>
        <v>0</v>
      </c>
      <c r="F186" s="16">
        <f t="shared" ref="F186" si="258">+E186-D186</f>
        <v>0</v>
      </c>
      <c r="G186" s="6">
        <f>IFERROR(GETPIVOTDATA("Amount",GLDetails!$A$3,"AcctNumber",+A186),0)*-1</f>
        <v>0</v>
      </c>
      <c r="H186" s="16">
        <f>+(J186/12)*Input!$B$5</f>
        <v>0</v>
      </c>
      <c r="I186" s="16">
        <f t="shared" ref="I186" si="259">+H186-G186</f>
        <v>0</v>
      </c>
      <c r="J186" s="6">
        <v>0</v>
      </c>
      <c r="K186" s="16">
        <f t="shared" ref="K186" si="260">+J186-G186</f>
        <v>0</v>
      </c>
      <c r="L186" s="27" t="str">
        <f t="shared" ref="L186" si="261">IF(J186=0,"-",K186/J186)</f>
        <v>-</v>
      </c>
    </row>
    <row r="187" spans="1:12" x14ac:dyDescent="0.25">
      <c r="D187" s="18"/>
      <c r="E187" s="18"/>
      <c r="F187" s="18"/>
      <c r="G187" s="18"/>
      <c r="H187" s="18"/>
      <c r="I187" s="18"/>
      <c r="J187" s="18"/>
      <c r="K187" s="18"/>
      <c r="L187" s="19"/>
    </row>
    <row r="188" spans="1:12" x14ac:dyDescent="0.25">
      <c r="C188" s="1" t="s">
        <v>97</v>
      </c>
      <c r="D188" s="14">
        <f ca="1">SUM(D185:OFFSET(D188,-1,0))</f>
        <v>0</v>
      </c>
      <c r="E188" s="14">
        <f ca="1">SUM(E185:OFFSET(E188,-1,0))</f>
        <v>700.83333333333337</v>
      </c>
      <c r="F188" s="14">
        <f ca="1">SUM(F185:OFFSET(F188,-1,0))</f>
        <v>700.83333333333337</v>
      </c>
      <c r="G188" s="14">
        <f ca="1">SUM(G185:OFFSET(G188,-1,0))</f>
        <v>7033.04</v>
      </c>
      <c r="H188" s="14">
        <f ca="1">SUM(H185:OFFSET(H188,-1,0))</f>
        <v>4905.8333333333339</v>
      </c>
      <c r="I188" s="14">
        <f ca="1">SUM(I185:OFFSET(I188,-1,0))</f>
        <v>-2127.206666666666</v>
      </c>
      <c r="J188" s="14">
        <f ca="1">SUM(J185:OFFSET(J188,-1,0))</f>
        <v>8410</v>
      </c>
      <c r="K188" s="14">
        <f ca="1">SUM(K185:OFFSET(K188,-1,0))</f>
        <v>1376.96</v>
      </c>
      <c r="L188" s="38">
        <f ca="1">IF(J188=0,"-",K188/J188)</f>
        <v>0.16372889417360287</v>
      </c>
    </row>
    <row r="189" spans="1:12" x14ac:dyDescent="0.25">
      <c r="D189" s="16"/>
      <c r="E189" s="16"/>
      <c r="F189" s="16"/>
      <c r="G189" s="16"/>
      <c r="H189" s="16"/>
      <c r="I189" s="16"/>
      <c r="J189" s="16"/>
      <c r="K189" s="16"/>
      <c r="L189" s="27"/>
    </row>
    <row r="190" spans="1:12" x14ac:dyDescent="0.25">
      <c r="A190" s="3"/>
      <c r="B190" s="3"/>
      <c r="D190" s="16"/>
      <c r="E190" s="16"/>
      <c r="F190" s="16"/>
      <c r="G190" s="16"/>
      <c r="H190" s="16"/>
      <c r="I190" s="16"/>
      <c r="J190" s="16"/>
      <c r="K190" s="16"/>
      <c r="L190" s="39"/>
    </row>
    <row r="191" spans="1:12" x14ac:dyDescent="0.25">
      <c r="A191" s="3"/>
      <c r="B191" s="3"/>
      <c r="C191" s="1" t="s">
        <v>225</v>
      </c>
      <c r="D191" s="16"/>
      <c r="E191" s="16"/>
      <c r="F191" s="16"/>
      <c r="G191" s="16"/>
      <c r="H191" s="16"/>
      <c r="I191" s="16"/>
      <c r="J191" s="16"/>
      <c r="K191" s="16"/>
      <c r="L191" s="17"/>
    </row>
    <row r="192" spans="1:12" x14ac:dyDescent="0.25">
      <c r="A192" s="3"/>
      <c r="B192" s="85" t="s">
        <v>150</v>
      </c>
      <c r="D192" s="16"/>
      <c r="E192" s="16"/>
      <c r="F192" s="16"/>
      <c r="G192" s="16"/>
      <c r="H192" s="16"/>
      <c r="I192" s="16"/>
      <c r="J192" s="16"/>
      <c r="K192" s="16"/>
      <c r="L192" s="17"/>
    </row>
    <row r="193" spans="1:12" x14ac:dyDescent="0.25">
      <c r="A193" s="1" t="s">
        <v>228</v>
      </c>
      <c r="B193" s="86">
        <f>GETPIVOTDATA("Amount",GLDetails!$A$3,"AcctNumber",+A193)</f>
        <v>-473</v>
      </c>
      <c r="C193" s="1" t="s">
        <v>141</v>
      </c>
      <c r="D193" s="6">
        <f>IFERROR(GETPIVOTDATA("Amount",GLDetails!$A$3,"AcctNumber",+A193,"Tran_Date",Input!$B$8,"Years",Input!$B$7),0)*-1</f>
        <v>0</v>
      </c>
      <c r="E193" s="16">
        <f t="shared" ref="E193" si="262">+J193/12</f>
        <v>37.083333333333336</v>
      </c>
      <c r="F193" s="16">
        <f t="shared" ref="F193" si="263">+E193-D193</f>
        <v>37.083333333333336</v>
      </c>
      <c r="G193" s="6">
        <f>IFERROR(GETPIVOTDATA("Amount",GLDetails!$A$3,"AcctNumber",+A193),0)*-1</f>
        <v>473</v>
      </c>
      <c r="H193" s="16">
        <f>+(J193/12)*Input!$B$5</f>
        <v>259.58333333333337</v>
      </c>
      <c r="I193" s="16">
        <f t="shared" ref="I193" si="264">+H193-G193</f>
        <v>-213.41666666666663</v>
      </c>
      <c r="J193" s="16">
        <v>445</v>
      </c>
      <c r="K193" s="16">
        <f t="shared" ref="K193" si="265">+J193-G193</f>
        <v>-28</v>
      </c>
      <c r="L193" s="27">
        <f>IF(J193=0,"-",K193/J193)</f>
        <v>-6.2921348314606745E-2</v>
      </c>
    </row>
    <row r="194" spans="1:12" x14ac:dyDescent="0.25">
      <c r="A194" s="1" t="s">
        <v>229</v>
      </c>
      <c r="B194" s="86" t="e">
        <f>GETPIVOTDATA("Amount",GLDetails!$A$3,"AcctNumber",+A194)</f>
        <v>#REF!</v>
      </c>
      <c r="C194" s="1" t="s">
        <v>227</v>
      </c>
      <c r="D194" s="6">
        <f>IFERROR(GETPIVOTDATA("Amount",GLDetails!$A$3,"AcctNumber",+A194,"Tran_Date",Input!$B$8,"Years",Input!$B$7),0)*-1</f>
        <v>0</v>
      </c>
      <c r="E194" s="16">
        <f t="shared" ref="E194" si="266">+J194/12</f>
        <v>86.666666666666671</v>
      </c>
      <c r="F194" s="16">
        <f t="shared" ref="F194" si="267">+E194-D194</f>
        <v>86.666666666666671</v>
      </c>
      <c r="G194" s="6">
        <f>IFERROR(GETPIVOTDATA("Amount",GLDetails!$A$3,"AcctNumber",+A194),0)*-1</f>
        <v>0</v>
      </c>
      <c r="H194" s="16">
        <f>+(J194/12)*Input!$B$5</f>
        <v>606.66666666666674</v>
      </c>
      <c r="I194" s="16">
        <f t="shared" ref="I194" si="268">+H194-G194</f>
        <v>606.66666666666674</v>
      </c>
      <c r="J194" s="16">
        <v>1040</v>
      </c>
      <c r="K194" s="16">
        <f t="shared" ref="K194" si="269">+J194-G194</f>
        <v>1040</v>
      </c>
      <c r="L194" s="27">
        <f>IF(J194=0,"-",K194/J194)</f>
        <v>1</v>
      </c>
    </row>
    <row r="195" spans="1:12" x14ac:dyDescent="0.25">
      <c r="A195" s="3"/>
      <c r="B195" s="3"/>
      <c r="C195" s="4"/>
      <c r="D195" s="18"/>
      <c r="E195" s="18"/>
      <c r="F195" s="18"/>
      <c r="G195" s="18"/>
      <c r="H195" s="18"/>
      <c r="I195" s="18"/>
      <c r="J195" s="18"/>
      <c r="K195" s="18"/>
      <c r="L195" s="20"/>
    </row>
    <row r="196" spans="1:12" x14ac:dyDescent="0.25">
      <c r="A196" s="3"/>
      <c r="B196" s="3"/>
      <c r="C196" s="1" t="s">
        <v>226</v>
      </c>
      <c r="D196" s="14">
        <f ca="1">SUM(D193:OFFSET(D196,-1,0))</f>
        <v>0</v>
      </c>
      <c r="E196" s="14">
        <f ca="1">SUM(E193:OFFSET(E196,-1,0))</f>
        <v>123.75</v>
      </c>
      <c r="F196" s="14">
        <f ca="1">SUM(F193:OFFSET(F196,-1,0))</f>
        <v>123.75</v>
      </c>
      <c r="G196" s="14">
        <f ca="1">SUM(G193:OFFSET(G196,-1,0))</f>
        <v>473</v>
      </c>
      <c r="H196" s="14">
        <f ca="1">SUM(H193:OFFSET(H196,-1,0))</f>
        <v>866.25000000000011</v>
      </c>
      <c r="I196" s="14">
        <f ca="1">SUM(I193:OFFSET(I196,-1,0))</f>
        <v>393.25000000000011</v>
      </c>
      <c r="J196" s="14">
        <f ca="1">SUM(J193:OFFSET(J196,-1,0))</f>
        <v>1485</v>
      </c>
      <c r="K196" s="14">
        <f ca="1">SUM(K193:OFFSET(K196,-1,0))</f>
        <v>1012</v>
      </c>
      <c r="L196" s="38">
        <f ca="1">IF(J196=0,"-",K196/J196)</f>
        <v>0.68148148148148147</v>
      </c>
    </row>
    <row r="197" spans="1:12" x14ac:dyDescent="0.25">
      <c r="D197" s="16"/>
      <c r="E197" s="16"/>
      <c r="F197" s="16"/>
      <c r="G197" s="16"/>
      <c r="H197" s="16"/>
      <c r="I197" s="16"/>
      <c r="J197" s="16"/>
      <c r="K197" s="16"/>
      <c r="L197" s="27"/>
    </row>
    <row r="198" spans="1:12" x14ac:dyDescent="0.25">
      <c r="A198" s="3"/>
      <c r="B198" s="3"/>
      <c r="D198" s="16"/>
      <c r="E198" s="16"/>
      <c r="F198" s="16"/>
      <c r="G198" s="16"/>
      <c r="H198" s="16"/>
      <c r="I198" s="16"/>
      <c r="J198" s="16"/>
      <c r="K198" s="16"/>
      <c r="L198" s="39"/>
    </row>
    <row r="199" spans="1:12" x14ac:dyDescent="0.25">
      <c r="A199" s="3"/>
      <c r="B199" s="3"/>
      <c r="C199" s="1" t="s">
        <v>98</v>
      </c>
      <c r="D199" s="16"/>
      <c r="E199" s="16"/>
      <c r="F199" s="16"/>
      <c r="G199" s="16"/>
      <c r="H199" s="16"/>
      <c r="I199" s="16"/>
      <c r="J199" s="16"/>
      <c r="K199" s="16"/>
      <c r="L199" s="17"/>
    </row>
    <row r="200" spans="1:12" x14ac:dyDescent="0.25">
      <c r="A200" s="3"/>
      <c r="B200" s="85" t="s">
        <v>150</v>
      </c>
      <c r="D200" s="16"/>
      <c r="E200" s="16"/>
      <c r="F200" s="16"/>
      <c r="G200" s="16"/>
      <c r="H200" s="16"/>
      <c r="I200" s="16"/>
      <c r="J200" s="16"/>
      <c r="K200" s="16"/>
      <c r="L200" s="17"/>
    </row>
    <row r="201" spans="1:12" x14ac:dyDescent="0.25">
      <c r="A201" s="1" t="s">
        <v>191</v>
      </c>
      <c r="B201" s="86">
        <f>GETPIVOTDATA("Amount",GLDetails!$A$3,"AcctNumber",+A201)</f>
        <v>-4601.5599999999995</v>
      </c>
      <c r="C201" s="1" t="s">
        <v>230</v>
      </c>
      <c r="D201" s="6">
        <f>IFERROR(GETPIVOTDATA("Amount",GLDetails!$A$3,"AcctNumber",+A201,"Tran_Date",Input!$B$8,"Years",Input!$B$7),0)*-1</f>
        <v>662.36</v>
      </c>
      <c r="E201" s="16">
        <f t="shared" ref="E201" si="270">+J201/12</f>
        <v>0</v>
      </c>
      <c r="F201" s="16">
        <f t="shared" ref="F201" si="271">+E201-D201</f>
        <v>-662.36</v>
      </c>
      <c r="G201" s="6">
        <f>IFERROR(GETPIVOTDATA("Amount",GLDetails!$A$3,"AcctNumber",+A201),0)*-1</f>
        <v>4601.5599999999995</v>
      </c>
      <c r="H201" s="16">
        <f>+(J201/12)*Input!$B$5</f>
        <v>0</v>
      </c>
      <c r="I201" s="16">
        <f t="shared" ref="I201" si="272">+H201-G201</f>
        <v>-4601.5599999999995</v>
      </c>
      <c r="J201" s="6">
        <v>0</v>
      </c>
      <c r="K201" s="16">
        <f t="shared" ref="K201" si="273">+J201-G201</f>
        <v>-4601.5599999999995</v>
      </c>
      <c r="L201" s="27" t="str">
        <f>IF(J201=0,"-",K201/J201)</f>
        <v>-</v>
      </c>
    </row>
    <row r="202" spans="1:12" x14ac:dyDescent="0.25">
      <c r="A202" s="1" t="s">
        <v>100</v>
      </c>
      <c r="B202" s="86">
        <f>GETPIVOTDATA("Amount",GLDetails!$A$3,"AcctNumber",+A202)</f>
        <v>-2175.21</v>
      </c>
      <c r="C202" s="1" t="s">
        <v>231</v>
      </c>
      <c r="D202" s="6">
        <f>IFERROR(GETPIVOTDATA("Amount",GLDetails!$A$3,"AcctNumber",+A202,"Tran_Date",Input!$B$8,"Years",Input!$B$7),0)*-1</f>
        <v>305.75</v>
      </c>
      <c r="E202" s="16">
        <f t="shared" ref="E202" si="274">+J202/12</f>
        <v>0</v>
      </c>
      <c r="F202" s="16">
        <f t="shared" ref="F202" si="275">+E202-D202</f>
        <v>-305.75</v>
      </c>
      <c r="G202" s="6">
        <f>IFERROR(GETPIVOTDATA("Amount",GLDetails!$A$3,"AcctNumber",+A202),0)*-1</f>
        <v>2175.21</v>
      </c>
      <c r="H202" s="16">
        <f>+(J202/12)*Input!$B$5</f>
        <v>0</v>
      </c>
      <c r="I202" s="16">
        <f t="shared" ref="I202" si="276">+H202-G202</f>
        <v>-2175.21</v>
      </c>
      <c r="J202" s="16">
        <v>0</v>
      </c>
      <c r="K202" s="16">
        <f t="shared" ref="K202" si="277">+J202-G202</f>
        <v>-2175.21</v>
      </c>
      <c r="L202" s="27" t="str">
        <f>IF(J202=0,"-",K202/J202)</f>
        <v>-</v>
      </c>
    </row>
    <row r="203" spans="1:12" x14ac:dyDescent="0.25">
      <c r="A203" s="1" t="s">
        <v>232</v>
      </c>
      <c r="B203" s="86" t="e">
        <f>GETPIVOTDATA("Amount",GLDetails!$A$3,"AcctNumber",+A203)</f>
        <v>#REF!</v>
      </c>
      <c r="C203" s="1" t="s">
        <v>336</v>
      </c>
      <c r="D203" s="6">
        <f>IFERROR(GETPIVOTDATA("Amount",GLDetails!$A$3,"AcctNumber",+A203,"Tran_Date",Input!$B$8,"Years",Input!$B$7),0)*-1</f>
        <v>0</v>
      </c>
      <c r="E203" s="16">
        <f>+J203/12</f>
        <v>666.66666666666663</v>
      </c>
      <c r="F203" s="16">
        <f>+E203-D203</f>
        <v>666.66666666666663</v>
      </c>
      <c r="G203" s="6">
        <f>IFERROR(GETPIVOTDATA("Amount",GLDetails!$A$3,"AcctNumber",+A203),0)*-1</f>
        <v>0</v>
      </c>
      <c r="H203" s="16">
        <f>+(J203/12)*Input!$B$5</f>
        <v>4666.6666666666661</v>
      </c>
      <c r="I203" s="16">
        <f>+H203-G203</f>
        <v>4666.6666666666661</v>
      </c>
      <c r="J203" s="6">
        <v>8000</v>
      </c>
      <c r="K203" s="16">
        <f>+J203-G203</f>
        <v>8000</v>
      </c>
      <c r="L203" s="27">
        <f>IF(J203=0,"-",K203/J203)</f>
        <v>1</v>
      </c>
    </row>
    <row r="204" spans="1:12" x14ac:dyDescent="0.25">
      <c r="A204" s="1" t="s">
        <v>233</v>
      </c>
      <c r="B204" s="86" t="e">
        <f>GETPIVOTDATA("Amount",GLDetails!$A$3,"AcctNumber",+A204)</f>
        <v>#REF!</v>
      </c>
      <c r="C204" s="1" t="s">
        <v>337</v>
      </c>
      <c r="D204" s="6">
        <f>IFERROR(GETPIVOTDATA("Amount",GLDetails!$A$3,"AcctNumber",+A204,"Tran_Date",Input!$B$8,"Years",Input!$B$7),0)*-1</f>
        <v>0</v>
      </c>
      <c r="E204" s="16">
        <f t="shared" ref="E204" si="278">+J204/12</f>
        <v>301.5</v>
      </c>
      <c r="F204" s="16">
        <f t="shared" ref="F204" si="279">+E204-D204</f>
        <v>301.5</v>
      </c>
      <c r="G204" s="6">
        <f>IFERROR(GETPIVOTDATA("Amount",GLDetails!$A$3,"AcctNumber",+A204),0)*-1</f>
        <v>0</v>
      </c>
      <c r="H204" s="16">
        <f>+(J204/12)*Input!$B$5</f>
        <v>2110.5</v>
      </c>
      <c r="I204" s="16">
        <f t="shared" ref="I204" si="280">+H204-G204</f>
        <v>2110.5</v>
      </c>
      <c r="J204" s="16">
        <v>3618</v>
      </c>
      <c r="K204" s="16">
        <f t="shared" ref="K204" si="281">+J204-G204</f>
        <v>3618</v>
      </c>
      <c r="L204" s="27">
        <f>IF(J204=0,"-",K204/J204)</f>
        <v>1</v>
      </c>
    </row>
    <row r="205" spans="1:12" x14ac:dyDescent="0.25">
      <c r="A205" s="3"/>
      <c r="B205" s="3"/>
      <c r="C205" s="4"/>
      <c r="D205" s="18"/>
      <c r="E205" s="18"/>
      <c r="F205" s="18"/>
      <c r="G205" s="18"/>
      <c r="H205" s="18"/>
      <c r="I205" s="18"/>
      <c r="J205" s="18"/>
      <c r="K205" s="18"/>
      <c r="L205" s="20"/>
    </row>
    <row r="206" spans="1:12" x14ac:dyDescent="0.25">
      <c r="A206" s="3"/>
      <c r="B206" s="3"/>
      <c r="C206" s="1" t="s">
        <v>99</v>
      </c>
      <c r="D206" s="14">
        <f ca="1">SUM(D201:OFFSET(D206,-1,0))</f>
        <v>968.11</v>
      </c>
      <c r="E206" s="14">
        <f ca="1">SUM(E201:OFFSET(E206,-1,0))</f>
        <v>968.16666666666663</v>
      </c>
      <c r="F206" s="14">
        <f ca="1">SUM(F201:OFFSET(F206,-1,0))</f>
        <v>5.6666666666615129E-2</v>
      </c>
      <c r="G206" s="14">
        <f ca="1">SUM(G201:OFFSET(G206,-1,0))</f>
        <v>6776.7699999999995</v>
      </c>
      <c r="H206" s="14">
        <f ca="1">SUM(H201:OFFSET(H206,-1,0))</f>
        <v>6777.1666666666661</v>
      </c>
      <c r="I206" s="14">
        <f ca="1">SUM(I201:OFFSET(I206,-1,0))</f>
        <v>0.39666666666653327</v>
      </c>
      <c r="J206" s="14">
        <f ca="1">SUM(J201:OFFSET(J206,-1,0))</f>
        <v>11618</v>
      </c>
      <c r="K206" s="14">
        <f ca="1">SUM(K201:OFFSET(K206,-1,0))</f>
        <v>4841.2300000000005</v>
      </c>
      <c r="L206" s="38">
        <f ca="1">IF(J206=0,"-",K206/J206)</f>
        <v>0.41670080908934415</v>
      </c>
    </row>
    <row r="207" spans="1:12" x14ac:dyDescent="0.25">
      <c r="D207" s="16"/>
      <c r="E207" s="16"/>
      <c r="F207" s="16"/>
      <c r="G207" s="16"/>
      <c r="H207" s="16"/>
      <c r="I207" s="16"/>
      <c r="J207" s="16"/>
      <c r="K207" s="16"/>
      <c r="L207" s="27"/>
    </row>
    <row r="208" spans="1:12" x14ac:dyDescent="0.25"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x14ac:dyDescent="0.25">
      <c r="C209" s="5" t="s">
        <v>26</v>
      </c>
      <c r="D209" s="21">
        <f t="shared" ref="D209:K209" ca="1" si="282">SUM(D206,D188,D181,D164,D151,D143,D136,D129,D111,D100,D86,D79,D72,D57,D196)</f>
        <v>94353.59</v>
      </c>
      <c r="E209" s="21">
        <f t="shared" ca="1" si="282"/>
        <v>99996</v>
      </c>
      <c r="F209" s="21">
        <f t="shared" ca="1" si="282"/>
        <v>5642.4100000000035</v>
      </c>
      <c r="G209" s="21">
        <f t="shared" ca="1" si="282"/>
        <v>647325.84999999986</v>
      </c>
      <c r="H209" s="21">
        <f t="shared" ca="1" si="282"/>
        <v>699972</v>
      </c>
      <c r="I209" s="21">
        <f t="shared" ca="1" si="282"/>
        <v>52646.150000000016</v>
      </c>
      <c r="J209" s="21">
        <f t="shared" ca="1" si="282"/>
        <v>1199952</v>
      </c>
      <c r="K209" s="21">
        <f t="shared" ca="1" si="282"/>
        <v>552626.15000000014</v>
      </c>
      <c r="L209" s="88">
        <f ca="1">IF(J209=0,"-",K209/J209)</f>
        <v>0.46054021327519779</v>
      </c>
    </row>
    <row r="210" spans="1:12" x14ac:dyDescent="0.25">
      <c r="D210" s="19"/>
      <c r="E210" s="19"/>
      <c r="F210" s="19"/>
      <c r="G210" s="19"/>
      <c r="H210" s="19"/>
      <c r="I210" s="19"/>
      <c r="J210" s="69"/>
      <c r="K210" s="19"/>
      <c r="L210" s="19"/>
    </row>
    <row r="212" spans="1:12" ht="14.4" thickBot="1" x14ac:dyDescent="0.3">
      <c r="A212" s="106" t="s">
        <v>25</v>
      </c>
      <c r="B212" s="106"/>
      <c r="C212" s="106"/>
      <c r="D212" s="15">
        <f t="shared" ref="D212:J212" ca="1" si="283">+D27-D209</f>
        <v>-9669.5</v>
      </c>
      <c r="E212" s="15">
        <f t="shared" ca="1" si="283"/>
        <v>7393.25</v>
      </c>
      <c r="F212" s="15">
        <f t="shared" ca="1" si="283"/>
        <v>-28347.570000000007</v>
      </c>
      <c r="G212" s="15">
        <f t="shared" ca="1" si="283"/>
        <v>1915.6800000001676</v>
      </c>
      <c r="H212" s="15">
        <f t="shared" ca="1" si="283"/>
        <v>51752.750000000116</v>
      </c>
      <c r="I212" s="15">
        <f t="shared" ca="1" si="283"/>
        <v>-155129.36999999997</v>
      </c>
      <c r="J212" s="15">
        <f t="shared" ca="1" si="283"/>
        <v>88719</v>
      </c>
      <c r="K212" s="21"/>
    </row>
    <row r="213" spans="1:12" ht="14.4" thickTop="1" x14ac:dyDescent="0.25"/>
    <row r="214" spans="1:12" hidden="1" x14ac:dyDescent="0.25">
      <c r="D214" s="41">
        <f ca="1">+D212-GETPIVOTDATA("Amount",GLDetails!$A$3,"Tran_Date",9,"Years",2020)</f>
        <v>-9669.4999999999764</v>
      </c>
      <c r="E214" s="2"/>
      <c r="F214" s="2"/>
      <c r="G214" s="41">
        <f ca="1">+G212-GETPIVOTDATA("Amount",GLDetails!$A$3)</f>
        <v>1915.6800000000769</v>
      </c>
      <c r="H214" s="2"/>
      <c r="I214" s="2"/>
      <c r="J214" s="2"/>
    </row>
    <row r="217" spans="1:12" ht="14.4" x14ac:dyDescent="0.3">
      <c r="D217" s="11"/>
      <c r="H217"/>
      <c r="I217"/>
      <c r="J217"/>
      <c r="K217"/>
    </row>
    <row r="218" spans="1:12" ht="14.4" x14ac:dyDescent="0.3">
      <c r="D218" s="11"/>
      <c r="H218"/>
      <c r="I218"/>
      <c r="J218"/>
      <c r="K218"/>
    </row>
    <row r="219" spans="1:12" ht="14.4" x14ac:dyDescent="0.3">
      <c r="H219"/>
      <c r="I219"/>
      <c r="J219"/>
      <c r="K219"/>
    </row>
    <row r="220" spans="1:12" ht="14.4" x14ac:dyDescent="0.3">
      <c r="H220"/>
      <c r="I220"/>
      <c r="J220"/>
      <c r="K220"/>
    </row>
  </sheetData>
  <sheetProtection algorithmName="SHA-512" hashValue="EZwx/Y9uQrZdb4DkFvH5nzjnA1GUS93/PlYNShbskE5mo9mlrWln5QKVpMrp33dBUdv6U23K2TYkpYYw5aSw0w==" saltValue="AU+5ub2traO9kxlYcDeZUA==" spinCount="100000" sheet="1" pivotTables="0"/>
  <mergeCells count="4">
    <mergeCell ref="A1:L1"/>
    <mergeCell ref="A2:L2"/>
    <mergeCell ref="A3:L3"/>
    <mergeCell ref="A212:C212"/>
  </mergeCells>
  <printOptions horizontalCentered="1"/>
  <pageMargins left="0" right="0" top="0.5" bottom="0.5" header="0" footer="0"/>
  <pageSetup scale="57" fitToHeight="3" orientation="landscape" r:id="rId1"/>
  <rowBreaks count="2" manualBreakCount="2">
    <brk id="31" max="10" man="1"/>
    <brk id="112" max="10" man="1"/>
  </rowBreaks>
  <customProperties>
    <customPr name="ExcelFSM_AdjustedButtonPressed" r:id="rId2"/>
    <customPr name="ExcelFSM_DetailsButtonPresse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I271"/>
  <sheetViews>
    <sheetView workbookViewId="0">
      <selection activeCell="B9" sqref="B9"/>
    </sheetView>
  </sheetViews>
  <sheetFormatPr defaultColWidth="9.109375" defaultRowHeight="13.8" x14ac:dyDescent="0.25"/>
  <cols>
    <col min="1" max="1" width="21.6640625" style="1" customWidth="1"/>
    <col min="2" max="2" width="13.6640625" style="1" customWidth="1"/>
    <col min="3" max="3" width="21.109375" style="1" customWidth="1"/>
    <col min="4" max="4" width="36.6640625" style="1" customWidth="1"/>
    <col min="5" max="5" width="16" style="40" customWidth="1"/>
    <col min="6" max="6" width="5.109375" style="1" customWidth="1"/>
    <col min="7" max="7" width="20.44140625" style="1" customWidth="1"/>
    <col min="8" max="8" width="32.109375" style="1" customWidth="1"/>
    <col min="9" max="9" width="17.109375" style="1" customWidth="1"/>
    <col min="10" max="10" width="11.6640625" style="1" customWidth="1"/>
    <col min="11" max="11" width="11.33203125" style="1" customWidth="1"/>
    <col min="12" max="12" width="11.44140625" style="1" customWidth="1"/>
    <col min="13" max="16384" width="9.109375" style="1"/>
  </cols>
  <sheetData>
    <row r="1" spans="1:9" x14ac:dyDescent="0.25">
      <c r="A1" s="5" t="s">
        <v>248</v>
      </c>
    </row>
    <row r="2" spans="1:9" x14ac:dyDescent="0.25">
      <c r="A2" s="1" t="s">
        <v>13</v>
      </c>
    </row>
    <row r="3" spans="1:9" x14ac:dyDescent="0.25">
      <c r="A3" s="1" t="s">
        <v>14</v>
      </c>
    </row>
    <row r="4" spans="1:9" x14ac:dyDescent="0.25">
      <c r="A4" s="26" t="s">
        <v>1561</v>
      </c>
      <c r="B4" s="22"/>
    </row>
    <row r="5" spans="1:9" x14ac:dyDescent="0.25">
      <c r="A5" s="5" t="s">
        <v>29</v>
      </c>
      <c r="B5" s="22">
        <v>7</v>
      </c>
    </row>
    <row r="6" spans="1:9" x14ac:dyDescent="0.25">
      <c r="C6" s="33"/>
      <c r="D6" s="32"/>
      <c r="E6" s="42"/>
      <c r="F6" s="2"/>
      <c r="G6" s="33"/>
      <c r="H6" s="32"/>
      <c r="I6" s="32"/>
    </row>
    <row r="7" spans="1:9" ht="14.4" x14ac:dyDescent="0.3">
      <c r="A7" s="5" t="s">
        <v>114</v>
      </c>
      <c r="B7" s="22">
        <v>2021</v>
      </c>
      <c r="C7" s="74"/>
      <c r="D7" s="74"/>
      <c r="E7" s="75"/>
      <c r="F7" s="31"/>
      <c r="G7" s="72"/>
      <c r="H7" s="72"/>
      <c r="I7" s="73"/>
    </row>
    <row r="8" spans="1:9" ht="14.4" x14ac:dyDescent="0.3">
      <c r="A8" s="5" t="s">
        <v>115</v>
      </c>
      <c r="B8" s="22">
        <v>1</v>
      </c>
      <c r="C8" s="74"/>
      <c r="D8" s="74"/>
      <c r="E8" s="75"/>
      <c r="F8" s="31"/>
      <c r="G8" s="72"/>
      <c r="H8" s="72"/>
      <c r="I8" s="73"/>
    </row>
    <row r="9" spans="1:9" ht="14.4" x14ac:dyDescent="0.3">
      <c r="C9" s="74"/>
      <c r="D9" s="74"/>
      <c r="E9" s="75"/>
      <c r="F9" s="31"/>
      <c r="G9" s="72"/>
      <c r="H9" s="72"/>
      <c r="I9" s="73"/>
    </row>
    <row r="10" spans="1:9" ht="14.4" x14ac:dyDescent="0.3">
      <c r="C10" s="74"/>
      <c r="D10" s="74"/>
      <c r="E10" s="75"/>
      <c r="F10" s="31"/>
      <c r="G10" s="72"/>
      <c r="H10" s="72"/>
      <c r="I10" s="73"/>
    </row>
    <row r="11" spans="1:9" ht="14.4" x14ac:dyDescent="0.3">
      <c r="A11" s="1" t="s">
        <v>101</v>
      </c>
      <c r="C11" s="74"/>
      <c r="D11" s="74"/>
      <c r="E11" s="75"/>
      <c r="F11" s="31"/>
      <c r="G11" s="72"/>
      <c r="H11" s="72"/>
      <c r="I11" s="73"/>
    </row>
    <row r="12" spans="1:9" ht="14.4" x14ac:dyDescent="0.3">
      <c r="A12" s="77">
        <v>2020</v>
      </c>
      <c r="B12" s="78"/>
      <c r="C12" s="74"/>
      <c r="D12" s="74"/>
      <c r="E12" s="75"/>
      <c r="F12" s="31"/>
      <c r="G12" s="72"/>
      <c r="H12" s="72"/>
      <c r="I12" s="73"/>
    </row>
    <row r="13" spans="1:9" ht="14.4" x14ac:dyDescent="0.3">
      <c r="A13" s="79" t="s">
        <v>102</v>
      </c>
      <c r="B13" s="80">
        <v>7</v>
      </c>
      <c r="C13" s="74"/>
      <c r="D13" s="74"/>
      <c r="E13" s="75"/>
      <c r="F13" s="31"/>
      <c r="G13" s="72"/>
      <c r="H13" s="72"/>
      <c r="I13" s="73"/>
    </row>
    <row r="14" spans="1:9" ht="14.4" x14ac:dyDescent="0.3">
      <c r="A14" s="79" t="s">
        <v>103</v>
      </c>
      <c r="B14" s="80">
        <v>8</v>
      </c>
      <c r="C14" s="74"/>
      <c r="D14" s="74"/>
      <c r="E14" s="75"/>
      <c r="F14" s="31"/>
      <c r="G14" s="72"/>
      <c r="H14" s="72"/>
      <c r="I14" s="73"/>
    </row>
    <row r="15" spans="1:9" ht="14.4" x14ac:dyDescent="0.3">
      <c r="A15" s="79" t="s">
        <v>104</v>
      </c>
      <c r="B15" s="80">
        <v>9</v>
      </c>
      <c r="C15" s="74"/>
      <c r="D15" s="74"/>
      <c r="E15" s="75"/>
      <c r="F15" s="31"/>
      <c r="G15" s="72"/>
      <c r="H15" s="72"/>
      <c r="I15" s="73"/>
    </row>
    <row r="16" spans="1:9" ht="14.4" x14ac:dyDescent="0.3">
      <c r="A16" s="79" t="s">
        <v>105</v>
      </c>
      <c r="B16" s="80">
        <v>10</v>
      </c>
      <c r="C16" s="74"/>
      <c r="D16" s="74"/>
      <c r="E16" s="75"/>
      <c r="F16" s="31"/>
      <c r="G16" s="72"/>
      <c r="H16" s="72"/>
      <c r="I16" s="73"/>
    </row>
    <row r="17" spans="1:9" ht="14.4" x14ac:dyDescent="0.3">
      <c r="A17" s="79" t="s">
        <v>106</v>
      </c>
      <c r="B17" s="80">
        <v>11</v>
      </c>
      <c r="C17" s="74"/>
      <c r="D17" s="74"/>
      <c r="E17" s="75"/>
      <c r="F17" s="31"/>
      <c r="G17" s="72"/>
      <c r="H17" s="72"/>
      <c r="I17" s="73"/>
    </row>
    <row r="18" spans="1:9" ht="14.4" x14ac:dyDescent="0.3">
      <c r="A18" s="79" t="s">
        <v>107</v>
      </c>
      <c r="B18" s="80">
        <v>12</v>
      </c>
      <c r="C18" s="74"/>
      <c r="D18" s="74"/>
      <c r="E18" s="75"/>
      <c r="F18" s="31"/>
      <c r="G18" s="72"/>
      <c r="H18" s="72"/>
      <c r="I18" s="73"/>
    </row>
    <row r="19" spans="1:9" ht="14.4" x14ac:dyDescent="0.3">
      <c r="A19" s="81">
        <v>2021</v>
      </c>
      <c r="B19" s="80"/>
      <c r="C19" s="74"/>
      <c r="D19" s="74"/>
      <c r="E19" s="75"/>
      <c r="F19" s="31"/>
      <c r="G19" s="72"/>
      <c r="H19" s="72"/>
      <c r="I19" s="73"/>
    </row>
    <row r="20" spans="1:9" ht="14.4" x14ac:dyDescent="0.3">
      <c r="A20" s="79" t="s">
        <v>108</v>
      </c>
      <c r="B20" s="80">
        <v>1</v>
      </c>
      <c r="C20" s="74"/>
      <c r="D20" s="74"/>
      <c r="E20" s="75"/>
      <c r="F20" s="31"/>
      <c r="G20" s="72"/>
      <c r="H20" s="72"/>
      <c r="I20" s="73"/>
    </row>
    <row r="21" spans="1:9" ht="14.4" x14ac:dyDescent="0.3">
      <c r="A21" s="79" t="s">
        <v>109</v>
      </c>
      <c r="B21" s="80">
        <v>2</v>
      </c>
      <c r="C21" s="74"/>
      <c r="D21" s="74"/>
      <c r="E21" s="75"/>
      <c r="F21" s="31"/>
      <c r="G21" s="72"/>
      <c r="H21" s="72"/>
      <c r="I21" s="73"/>
    </row>
    <row r="22" spans="1:9" ht="14.4" x14ac:dyDescent="0.3">
      <c r="A22" s="79" t="s">
        <v>110</v>
      </c>
      <c r="B22" s="80">
        <v>3</v>
      </c>
      <c r="C22" s="74"/>
      <c r="D22" s="74"/>
      <c r="E22" s="75"/>
      <c r="F22" s="31"/>
      <c r="G22" s="72"/>
      <c r="H22" s="72"/>
      <c r="I22" s="73"/>
    </row>
    <row r="23" spans="1:9" ht="14.4" x14ac:dyDescent="0.3">
      <c r="A23" s="79" t="s">
        <v>111</v>
      </c>
      <c r="B23" s="80">
        <v>4</v>
      </c>
      <c r="C23" s="74"/>
      <c r="D23" s="74"/>
      <c r="E23" s="75"/>
      <c r="F23" s="31"/>
      <c r="G23" s="72"/>
      <c r="H23" s="72"/>
      <c r="I23" s="73"/>
    </row>
    <row r="24" spans="1:9" ht="14.4" x14ac:dyDescent="0.3">
      <c r="A24" s="79" t="s">
        <v>112</v>
      </c>
      <c r="B24" s="80">
        <v>5</v>
      </c>
      <c r="C24" s="74"/>
      <c r="D24" s="74"/>
      <c r="E24" s="75"/>
      <c r="F24" s="31"/>
      <c r="G24" s="72"/>
      <c r="H24" s="72"/>
      <c r="I24" s="73"/>
    </row>
    <row r="25" spans="1:9" ht="14.4" x14ac:dyDescent="0.3">
      <c r="A25" s="82" t="s">
        <v>113</v>
      </c>
      <c r="B25" s="83">
        <v>6</v>
      </c>
      <c r="C25" s="74"/>
      <c r="D25" s="74"/>
      <c r="E25" s="75"/>
      <c r="F25" s="31"/>
      <c r="G25" s="72"/>
      <c r="H25" s="72"/>
      <c r="I25" s="73"/>
    </row>
    <row r="26" spans="1:9" ht="14.4" x14ac:dyDescent="0.3">
      <c r="C26" s="74"/>
      <c r="D26" s="74"/>
      <c r="E26" s="75"/>
      <c r="F26" s="31"/>
      <c r="G26" s="72"/>
      <c r="H26" s="72"/>
      <c r="I26" s="73"/>
    </row>
    <row r="27" spans="1:9" ht="14.4" x14ac:dyDescent="0.3">
      <c r="C27" s="74"/>
      <c r="D27" s="74"/>
      <c r="E27" s="75"/>
      <c r="F27" s="31"/>
      <c r="G27" s="72"/>
      <c r="H27" s="72"/>
      <c r="I27" s="73"/>
    </row>
    <row r="28" spans="1:9" ht="14.4" x14ac:dyDescent="0.3">
      <c r="C28" s="74"/>
      <c r="D28" s="74"/>
      <c r="E28" s="75"/>
      <c r="F28" s="31"/>
      <c r="G28" s="72"/>
      <c r="H28" s="72"/>
      <c r="I28" s="73"/>
    </row>
    <row r="29" spans="1:9" ht="14.4" x14ac:dyDescent="0.3">
      <c r="C29" s="74"/>
      <c r="D29" s="74"/>
      <c r="E29" s="75"/>
      <c r="F29" s="31"/>
      <c r="G29" s="72"/>
      <c r="H29" s="72"/>
      <c r="I29" s="73"/>
    </row>
    <row r="30" spans="1:9" ht="14.4" x14ac:dyDescent="0.3">
      <c r="C30" s="74"/>
      <c r="D30" s="74"/>
      <c r="E30" s="75"/>
      <c r="F30" s="31"/>
      <c r="G30" s="72"/>
      <c r="H30" s="72"/>
      <c r="I30" s="73"/>
    </row>
    <row r="31" spans="1:9" ht="14.4" x14ac:dyDescent="0.3">
      <c r="C31" s="74"/>
      <c r="D31" s="74"/>
      <c r="E31" s="75"/>
      <c r="F31" s="31"/>
      <c r="G31" s="72"/>
      <c r="H31" s="72"/>
      <c r="I31" s="73"/>
    </row>
    <row r="32" spans="1:9" ht="14.4" x14ac:dyDescent="0.3">
      <c r="C32" s="74"/>
      <c r="D32" s="74"/>
      <c r="E32" s="75"/>
      <c r="F32" s="31"/>
      <c r="G32" s="72"/>
      <c r="H32" s="72"/>
      <c r="I32" s="73"/>
    </row>
    <row r="33" spans="3:9" ht="14.4" x14ac:dyDescent="0.3">
      <c r="C33" s="74"/>
      <c r="D33" s="74"/>
      <c r="E33" s="75"/>
      <c r="F33" s="31"/>
      <c r="G33" s="72"/>
      <c r="H33" s="72"/>
      <c r="I33" s="73"/>
    </row>
    <row r="34" spans="3:9" ht="14.4" x14ac:dyDescent="0.3">
      <c r="C34" s="74"/>
      <c r="D34" s="74"/>
      <c r="E34" s="75"/>
      <c r="F34" s="31"/>
      <c r="G34" s="72"/>
      <c r="H34" s="72"/>
      <c r="I34" s="73"/>
    </row>
    <row r="35" spans="3:9" ht="14.4" x14ac:dyDescent="0.3">
      <c r="C35" s="74"/>
      <c r="D35" s="74"/>
      <c r="E35" s="75"/>
      <c r="F35" s="31"/>
      <c r="G35" s="72"/>
      <c r="H35" s="72"/>
      <c r="I35" s="73"/>
    </row>
    <row r="36" spans="3:9" ht="14.4" x14ac:dyDescent="0.3">
      <c r="C36" s="74"/>
      <c r="D36" s="74"/>
      <c r="E36" s="75"/>
      <c r="F36" s="31"/>
      <c r="G36" s="72"/>
      <c r="H36" s="72"/>
      <c r="I36" s="73"/>
    </row>
    <row r="37" spans="3:9" ht="14.4" x14ac:dyDescent="0.3">
      <c r="C37" s="74"/>
      <c r="D37" s="74"/>
      <c r="E37" s="75"/>
      <c r="F37" s="31"/>
      <c r="G37" s="72"/>
      <c r="H37" s="72"/>
      <c r="I37" s="73"/>
    </row>
    <row r="38" spans="3:9" ht="14.4" x14ac:dyDescent="0.3">
      <c r="C38" s="74"/>
      <c r="D38" s="74"/>
      <c r="E38" s="75"/>
      <c r="F38" s="31"/>
      <c r="G38" s="72"/>
      <c r="H38" s="72"/>
      <c r="I38" s="73"/>
    </row>
    <row r="39" spans="3:9" ht="14.4" x14ac:dyDescent="0.3">
      <c r="C39" s="74"/>
      <c r="D39" s="74"/>
      <c r="E39" s="75"/>
      <c r="F39" s="31"/>
      <c r="G39" s="72"/>
      <c r="H39" s="72"/>
      <c r="I39" s="73"/>
    </row>
    <row r="40" spans="3:9" ht="14.4" x14ac:dyDescent="0.3">
      <c r="C40" s="74"/>
      <c r="D40" s="74"/>
      <c r="E40" s="75"/>
      <c r="F40" s="31"/>
      <c r="G40" s="72"/>
      <c r="H40" s="72"/>
      <c r="I40" s="73"/>
    </row>
    <row r="41" spans="3:9" ht="14.4" x14ac:dyDescent="0.3">
      <c r="C41" s="74"/>
      <c r="D41" s="74"/>
      <c r="E41" s="75"/>
      <c r="F41" s="31"/>
      <c r="G41" s="72"/>
      <c r="H41" s="72"/>
      <c r="I41" s="73"/>
    </row>
    <row r="42" spans="3:9" ht="14.4" x14ac:dyDescent="0.3">
      <c r="C42" s="74"/>
      <c r="D42" s="74"/>
      <c r="E42" s="75"/>
      <c r="F42" s="31"/>
      <c r="G42" s="72"/>
      <c r="H42" s="72"/>
      <c r="I42" s="73"/>
    </row>
    <row r="43" spans="3:9" ht="14.4" x14ac:dyDescent="0.3">
      <c r="C43" s="74"/>
      <c r="D43" s="74"/>
      <c r="E43" s="75"/>
      <c r="F43" s="31"/>
      <c r="G43" s="72"/>
      <c r="H43" s="72"/>
      <c r="I43" s="73"/>
    </row>
    <row r="44" spans="3:9" ht="14.4" x14ac:dyDescent="0.3">
      <c r="C44" s="74"/>
      <c r="D44" s="74"/>
      <c r="E44" s="75"/>
      <c r="F44" s="31"/>
      <c r="G44" s="72"/>
      <c r="H44" s="72"/>
      <c r="I44" s="73"/>
    </row>
    <row r="45" spans="3:9" ht="14.4" x14ac:dyDescent="0.3">
      <c r="C45" s="74"/>
      <c r="D45" s="74"/>
      <c r="E45" s="75"/>
      <c r="F45" s="31"/>
      <c r="G45" s="72"/>
      <c r="H45" s="72"/>
      <c r="I45" s="73"/>
    </row>
    <row r="46" spans="3:9" ht="14.4" x14ac:dyDescent="0.3">
      <c r="C46" s="74"/>
      <c r="D46" s="74"/>
      <c r="E46" s="75"/>
      <c r="F46" s="31"/>
      <c r="G46" s="72"/>
      <c r="H46" s="72"/>
      <c r="I46" s="73"/>
    </row>
    <row r="47" spans="3:9" ht="14.4" x14ac:dyDescent="0.3">
      <c r="C47" s="74"/>
      <c r="D47" s="74"/>
      <c r="E47" s="75"/>
      <c r="F47" s="31"/>
      <c r="G47" s="72"/>
      <c r="H47" s="72"/>
      <c r="I47" s="73"/>
    </row>
    <row r="48" spans="3:9" ht="14.4" x14ac:dyDescent="0.3">
      <c r="C48" s="74"/>
      <c r="D48" s="74"/>
      <c r="E48" s="75"/>
      <c r="F48" s="31"/>
      <c r="G48" s="72"/>
      <c r="H48" s="72"/>
      <c r="I48" s="73"/>
    </row>
    <row r="49" spans="3:9" ht="14.4" x14ac:dyDescent="0.3">
      <c r="C49" s="74"/>
      <c r="D49" s="74"/>
      <c r="E49" s="75"/>
      <c r="F49" s="31"/>
      <c r="G49" s="72"/>
      <c r="H49" s="72"/>
      <c r="I49" s="73"/>
    </row>
    <row r="50" spans="3:9" ht="14.4" x14ac:dyDescent="0.3">
      <c r="C50" s="70"/>
      <c r="D50" s="70"/>
      <c r="E50" s="71"/>
      <c r="F50" s="31"/>
      <c r="G50" s="72"/>
      <c r="H50" s="72"/>
      <c r="I50" s="73"/>
    </row>
    <row r="51" spans="3:9" ht="14.4" x14ac:dyDescent="0.3">
      <c r="C51" s="70"/>
      <c r="D51" s="70"/>
      <c r="E51" s="71"/>
      <c r="F51" s="31"/>
      <c r="G51" s="72"/>
      <c r="H51" s="72"/>
      <c r="I51" s="73"/>
    </row>
    <row r="52" spans="3:9" ht="14.4" x14ac:dyDescent="0.3">
      <c r="C52" s="45"/>
      <c r="D52" s="45"/>
      <c r="E52" s="44"/>
      <c r="F52" s="31"/>
      <c r="G52" s="72"/>
      <c r="H52" s="72"/>
      <c r="I52" s="73"/>
    </row>
    <row r="53" spans="3:9" ht="14.4" x14ac:dyDescent="0.3">
      <c r="C53" s="45"/>
      <c r="D53" s="45"/>
      <c r="E53" s="44"/>
      <c r="F53" s="31"/>
      <c r="G53" s="72"/>
      <c r="H53" s="72"/>
      <c r="I53" s="73"/>
    </row>
    <row r="54" spans="3:9" ht="14.4" x14ac:dyDescent="0.3">
      <c r="C54" s="45"/>
      <c r="D54" s="45"/>
      <c r="E54" s="44"/>
      <c r="F54" s="31"/>
      <c r="G54" s="72"/>
      <c r="H54" s="72"/>
      <c r="I54" s="73"/>
    </row>
    <row r="55" spans="3:9" ht="14.4" x14ac:dyDescent="0.3">
      <c r="C55" s="45"/>
      <c r="D55" s="45"/>
      <c r="E55" s="44"/>
      <c r="F55" s="31"/>
      <c r="G55" s="72"/>
      <c r="H55" s="72"/>
      <c r="I55" s="73"/>
    </row>
    <row r="56" spans="3:9" ht="14.4" x14ac:dyDescent="0.3">
      <c r="C56" s="45"/>
      <c r="D56" s="45"/>
      <c r="E56" s="44"/>
      <c r="F56" s="31"/>
      <c r="G56" s="72"/>
      <c r="H56" s="72"/>
      <c r="I56" s="73"/>
    </row>
    <row r="57" spans="3:9" ht="14.4" x14ac:dyDescent="0.3">
      <c r="C57" s="45"/>
      <c r="D57" s="45"/>
      <c r="E57" s="44"/>
      <c r="F57" s="31"/>
      <c r="G57" s="72"/>
      <c r="H57" s="72"/>
      <c r="I57" s="73"/>
    </row>
    <row r="58" spans="3:9" ht="14.4" x14ac:dyDescent="0.3">
      <c r="C58" s="45"/>
      <c r="D58" s="45"/>
      <c r="E58" s="44"/>
      <c r="F58" s="31"/>
      <c r="G58" s="72"/>
      <c r="H58" s="72"/>
      <c r="I58" s="73"/>
    </row>
    <row r="59" spans="3:9" ht="14.4" x14ac:dyDescent="0.3">
      <c r="C59" s="45"/>
      <c r="D59" s="45"/>
      <c r="E59" s="44"/>
      <c r="F59" s="31"/>
      <c r="G59" s="72"/>
      <c r="H59" s="72"/>
      <c r="I59" s="73"/>
    </row>
    <row r="60" spans="3:9" ht="14.4" x14ac:dyDescent="0.3">
      <c r="C60" s="45"/>
      <c r="D60" s="45"/>
      <c r="E60" s="44"/>
      <c r="F60" s="31"/>
      <c r="G60" s="72"/>
      <c r="H60" s="72"/>
      <c r="I60" s="73"/>
    </row>
    <row r="61" spans="3:9" ht="14.4" x14ac:dyDescent="0.3">
      <c r="C61" s="35"/>
      <c r="D61" s="35"/>
      <c r="E61" s="44"/>
      <c r="F61" s="31"/>
      <c r="G61" s="72"/>
      <c r="H61" s="72"/>
      <c r="I61" s="73"/>
    </row>
    <row r="62" spans="3:9" ht="14.4" x14ac:dyDescent="0.3">
      <c r="C62" s="35"/>
      <c r="D62" s="35"/>
      <c r="E62" s="44"/>
      <c r="F62" s="31"/>
      <c r="G62" s="72"/>
      <c r="H62" s="72"/>
      <c r="I62" s="73"/>
    </row>
    <row r="63" spans="3:9" ht="14.4" x14ac:dyDescent="0.3">
      <c r="C63" s="35"/>
      <c r="D63" s="35"/>
      <c r="E63" s="44"/>
      <c r="F63" s="31"/>
      <c r="G63" s="72"/>
      <c r="H63" s="72"/>
      <c r="I63" s="73"/>
    </row>
    <row r="64" spans="3:9" ht="14.4" x14ac:dyDescent="0.3">
      <c r="C64" s="35"/>
      <c r="D64" s="35"/>
      <c r="E64" s="44"/>
      <c r="F64" s="31"/>
      <c r="G64" s="72"/>
      <c r="H64" s="72"/>
      <c r="I64" s="73"/>
    </row>
    <row r="65" spans="3:9" ht="14.4" x14ac:dyDescent="0.3">
      <c r="C65" s="35"/>
      <c r="D65" s="35"/>
      <c r="E65" s="44"/>
      <c r="F65" s="31"/>
      <c r="G65" s="67"/>
      <c r="H65" s="67"/>
      <c r="I65" s="68"/>
    </row>
    <row r="66" spans="3:9" ht="14.4" x14ac:dyDescent="0.3">
      <c r="C66" s="35"/>
      <c r="D66" s="35"/>
      <c r="E66" s="44"/>
      <c r="F66" s="31"/>
      <c r="G66" s="43"/>
      <c r="H66" s="43"/>
      <c r="I66" s="44"/>
    </row>
    <row r="67" spans="3:9" ht="14.4" x14ac:dyDescent="0.3">
      <c r="C67" s="35"/>
      <c r="D67" s="35"/>
      <c r="E67" s="44"/>
      <c r="F67" s="31"/>
      <c r="G67" s="43"/>
      <c r="H67" s="43"/>
      <c r="I67" s="44"/>
    </row>
    <row r="68" spans="3:9" ht="14.4" x14ac:dyDescent="0.3">
      <c r="C68" s="35"/>
      <c r="D68" s="35"/>
      <c r="E68" s="44"/>
      <c r="F68" s="31"/>
      <c r="G68" s="43"/>
      <c r="H68" s="43"/>
      <c r="I68" s="44"/>
    </row>
    <row r="69" spans="3:9" ht="14.4" x14ac:dyDescent="0.3">
      <c r="C69" s="35"/>
      <c r="D69" s="35"/>
      <c r="E69" s="44"/>
      <c r="F69" s="31"/>
      <c r="G69" s="43"/>
      <c r="H69" s="43"/>
      <c r="I69" s="44"/>
    </row>
    <row r="70" spans="3:9" ht="14.4" x14ac:dyDescent="0.3">
      <c r="C70" s="35"/>
      <c r="D70" s="35"/>
      <c r="E70" s="44"/>
      <c r="F70" s="31"/>
      <c r="G70" s="43"/>
      <c r="H70" s="43"/>
      <c r="I70" s="44"/>
    </row>
    <row r="71" spans="3:9" ht="14.4" x14ac:dyDescent="0.3">
      <c r="C71" s="35"/>
      <c r="D71" s="35"/>
      <c r="E71" s="44"/>
      <c r="F71" s="31"/>
      <c r="G71" s="43"/>
      <c r="H71" s="43"/>
      <c r="I71" s="44"/>
    </row>
    <row r="72" spans="3:9" ht="14.4" x14ac:dyDescent="0.3">
      <c r="C72" s="35"/>
      <c r="D72" s="35"/>
      <c r="E72" s="44"/>
      <c r="F72" s="31"/>
      <c r="G72" s="43"/>
      <c r="H72" s="43"/>
      <c r="I72" s="44"/>
    </row>
    <row r="73" spans="3:9" ht="14.4" x14ac:dyDescent="0.3">
      <c r="C73" s="35"/>
      <c r="D73" s="35"/>
      <c r="E73" s="44"/>
      <c r="F73" s="31"/>
      <c r="G73" s="36"/>
      <c r="H73" s="36"/>
      <c r="I73" s="37"/>
    </row>
    <row r="74" spans="3:9" ht="14.4" x14ac:dyDescent="0.3">
      <c r="C74" s="35"/>
      <c r="D74" s="35"/>
      <c r="E74" s="44"/>
      <c r="F74" s="31"/>
      <c r="G74" s="36"/>
      <c r="H74" s="36"/>
      <c r="I74" s="37"/>
    </row>
    <row r="75" spans="3:9" ht="14.4" x14ac:dyDescent="0.3">
      <c r="C75" s="35"/>
      <c r="D75" s="35"/>
      <c r="E75" s="44"/>
      <c r="F75" s="31"/>
      <c r="G75" s="36"/>
      <c r="H75" s="36"/>
      <c r="I75" s="37"/>
    </row>
    <row r="76" spans="3:9" ht="14.4" x14ac:dyDescent="0.3">
      <c r="C76" s="35"/>
      <c r="D76" s="35"/>
      <c r="E76" s="44"/>
      <c r="F76" s="31"/>
      <c r="G76" s="36"/>
      <c r="H76" s="36"/>
      <c r="I76" s="37"/>
    </row>
    <row r="77" spans="3:9" ht="14.4" x14ac:dyDescent="0.3">
      <c r="C77" s="35"/>
      <c r="D77" s="35"/>
      <c r="E77" s="44"/>
      <c r="F77" s="31"/>
      <c r="G77" s="36"/>
      <c r="H77" s="36"/>
      <c r="I77" s="37"/>
    </row>
    <row r="78" spans="3:9" ht="14.4" x14ac:dyDescent="0.3">
      <c r="C78" s="35"/>
      <c r="D78" s="35"/>
      <c r="E78" s="44"/>
      <c r="F78" s="31"/>
      <c r="G78" s="36"/>
      <c r="H78" s="36"/>
      <c r="I78" s="37"/>
    </row>
    <row r="79" spans="3:9" ht="14.4" x14ac:dyDescent="0.3">
      <c r="C79" s="35"/>
      <c r="D79" s="35"/>
      <c r="E79" s="44"/>
      <c r="F79" s="31"/>
      <c r="G79" s="36"/>
      <c r="H79" s="36"/>
      <c r="I79" s="37"/>
    </row>
    <row r="80" spans="3:9" ht="14.4" x14ac:dyDescent="0.3">
      <c r="C80" s="35"/>
      <c r="D80" s="35"/>
      <c r="E80" s="44"/>
      <c r="F80" s="31"/>
      <c r="G80" s="36"/>
      <c r="H80" s="36"/>
      <c r="I80" s="37"/>
    </row>
    <row r="81" spans="3:9" ht="14.4" x14ac:dyDescent="0.3">
      <c r="C81" s="35"/>
      <c r="D81" s="35"/>
      <c r="E81" s="44"/>
      <c r="F81" s="31"/>
      <c r="G81" s="36"/>
      <c r="H81" s="36"/>
      <c r="I81" s="37"/>
    </row>
    <row r="82" spans="3:9" ht="14.4" x14ac:dyDescent="0.3">
      <c r="C82" s="35"/>
      <c r="D82" s="35"/>
      <c r="E82" s="44"/>
      <c r="F82" s="31"/>
      <c r="G82" s="36"/>
      <c r="H82" s="36"/>
      <c r="I82" s="37"/>
    </row>
    <row r="83" spans="3:9" ht="14.4" x14ac:dyDescent="0.3">
      <c r="C83" s="35"/>
      <c r="D83" s="35"/>
      <c r="E83" s="44"/>
      <c r="F83" s="31"/>
      <c r="G83" s="36"/>
      <c r="H83" s="36"/>
      <c r="I83" s="37"/>
    </row>
    <row r="84" spans="3:9" ht="14.4" x14ac:dyDescent="0.3">
      <c r="C84" s="35"/>
      <c r="D84" s="35"/>
      <c r="E84" s="44"/>
      <c r="F84" s="31"/>
      <c r="G84" s="36"/>
      <c r="H84" s="36"/>
      <c r="I84" s="37"/>
    </row>
    <row r="85" spans="3:9" ht="14.4" x14ac:dyDescent="0.3">
      <c r="C85" s="35"/>
      <c r="D85" s="35"/>
      <c r="E85" s="44"/>
      <c r="F85" s="31"/>
      <c r="G85" s="36"/>
      <c r="H85" s="36"/>
      <c r="I85" s="37"/>
    </row>
    <row r="86" spans="3:9" ht="14.4" x14ac:dyDescent="0.3">
      <c r="C86" s="35"/>
      <c r="D86" s="35"/>
      <c r="E86" s="44"/>
      <c r="F86" s="31"/>
      <c r="G86" s="36"/>
      <c r="H86" s="36"/>
      <c r="I86" s="37"/>
    </row>
    <row r="87" spans="3:9" ht="14.4" x14ac:dyDescent="0.3">
      <c r="C87" s="35"/>
      <c r="D87" s="35"/>
      <c r="E87" s="44"/>
      <c r="F87" s="31"/>
      <c r="G87" s="36"/>
      <c r="H87" s="36"/>
      <c r="I87" s="37"/>
    </row>
    <row r="88" spans="3:9" ht="14.4" x14ac:dyDescent="0.3">
      <c r="C88" s="35"/>
      <c r="D88" s="35"/>
      <c r="E88" s="44"/>
      <c r="F88" s="31"/>
      <c r="G88" s="36"/>
      <c r="H88" s="36"/>
      <c r="I88" s="37"/>
    </row>
    <row r="89" spans="3:9" ht="14.4" x14ac:dyDescent="0.3">
      <c r="C89" s="35"/>
      <c r="D89" s="35"/>
      <c r="E89" s="44"/>
      <c r="F89" s="31"/>
      <c r="G89" s="36"/>
      <c r="H89" s="36"/>
      <c r="I89" s="37"/>
    </row>
    <row r="90" spans="3:9" ht="14.4" x14ac:dyDescent="0.3">
      <c r="C90" s="35"/>
      <c r="D90" s="35"/>
      <c r="E90" s="44"/>
      <c r="F90" s="31"/>
      <c r="G90" s="36"/>
      <c r="H90" s="36"/>
      <c r="I90" s="37"/>
    </row>
    <row r="91" spans="3:9" ht="14.4" x14ac:dyDescent="0.3">
      <c r="C91" s="35"/>
      <c r="D91" s="35"/>
      <c r="E91" s="44"/>
      <c r="F91" s="31"/>
      <c r="G91" s="36"/>
      <c r="H91" s="36"/>
      <c r="I91" s="37"/>
    </row>
    <row r="92" spans="3:9" ht="14.4" x14ac:dyDescent="0.3">
      <c r="C92" s="35"/>
      <c r="D92" s="35"/>
      <c r="E92" s="44"/>
      <c r="F92" s="31"/>
      <c r="G92" s="36"/>
      <c r="H92" s="36"/>
      <c r="I92" s="37"/>
    </row>
    <row r="93" spans="3:9" ht="14.4" x14ac:dyDescent="0.3">
      <c r="C93" s="35"/>
      <c r="D93" s="35"/>
      <c r="E93" s="44"/>
      <c r="F93" s="31"/>
      <c r="G93" s="36"/>
      <c r="H93" s="36"/>
      <c r="I93" s="37"/>
    </row>
    <row r="94" spans="3:9" ht="14.4" x14ac:dyDescent="0.3">
      <c r="C94" s="35"/>
      <c r="D94" s="35"/>
      <c r="E94" s="44"/>
      <c r="F94" s="31"/>
      <c r="G94" s="36"/>
      <c r="H94" s="36"/>
      <c r="I94" s="37"/>
    </row>
    <row r="95" spans="3:9" ht="14.4" x14ac:dyDescent="0.3">
      <c r="C95" s="35"/>
      <c r="D95" s="35"/>
      <c r="E95" s="44"/>
      <c r="F95" s="31"/>
      <c r="G95" s="36"/>
      <c r="H95" s="36"/>
      <c r="I95" s="37"/>
    </row>
    <row r="96" spans="3:9" ht="14.4" x14ac:dyDescent="0.3">
      <c r="C96" s="35"/>
      <c r="D96" s="35"/>
      <c r="E96" s="44"/>
      <c r="F96" s="31"/>
      <c r="G96" s="36"/>
      <c r="H96" s="36"/>
      <c r="I96" s="37"/>
    </row>
    <row r="97" spans="3:9" ht="14.4" x14ac:dyDescent="0.3">
      <c r="C97" s="35"/>
      <c r="D97" s="35"/>
      <c r="E97" s="44"/>
      <c r="F97" s="31"/>
      <c r="G97" s="36"/>
      <c r="H97" s="36"/>
      <c r="I97" s="37"/>
    </row>
    <row r="98" spans="3:9" ht="14.4" x14ac:dyDescent="0.3">
      <c r="C98" s="35"/>
      <c r="D98" s="35"/>
      <c r="E98" s="44"/>
      <c r="F98" s="31"/>
      <c r="G98" s="36"/>
      <c r="H98" s="36"/>
      <c r="I98" s="37"/>
    </row>
    <row r="99" spans="3:9" ht="14.4" x14ac:dyDescent="0.3">
      <c r="C99" s="35"/>
      <c r="D99" s="35"/>
      <c r="E99" s="44"/>
      <c r="F99" s="31"/>
      <c r="G99" s="36"/>
      <c r="H99" s="36"/>
      <c r="I99" s="37"/>
    </row>
    <row r="100" spans="3:9" ht="14.4" x14ac:dyDescent="0.3">
      <c r="C100" s="35"/>
      <c r="D100" s="35"/>
      <c r="E100" s="44"/>
      <c r="F100" s="31"/>
      <c r="G100" s="36"/>
      <c r="H100" s="36"/>
      <c r="I100" s="37"/>
    </row>
    <row r="101" spans="3:9" ht="14.4" x14ac:dyDescent="0.3">
      <c r="C101" s="35"/>
      <c r="D101" s="35"/>
      <c r="E101" s="44"/>
      <c r="F101" s="31"/>
      <c r="G101" s="36"/>
      <c r="H101" s="36"/>
      <c r="I101" s="37"/>
    </row>
    <row r="102" spans="3:9" ht="14.4" x14ac:dyDescent="0.3">
      <c r="C102" s="35"/>
      <c r="D102" s="35"/>
      <c r="E102" s="44"/>
      <c r="F102" s="31"/>
      <c r="G102" s="36"/>
      <c r="H102" s="36"/>
      <c r="I102" s="37"/>
    </row>
    <row r="103" spans="3:9" ht="14.4" x14ac:dyDescent="0.3">
      <c r="C103" s="35"/>
      <c r="D103" s="35"/>
      <c r="E103" s="44"/>
      <c r="F103" s="31"/>
      <c r="G103" s="36"/>
      <c r="H103" s="36"/>
      <c r="I103" s="37"/>
    </row>
    <row r="104" spans="3:9" ht="14.4" x14ac:dyDescent="0.3">
      <c r="C104" s="35"/>
      <c r="D104" s="35"/>
      <c r="E104" s="44"/>
      <c r="F104" s="31"/>
      <c r="G104" s="36"/>
      <c r="H104" s="36"/>
      <c r="I104" s="37"/>
    </row>
    <row r="105" spans="3:9" ht="14.4" x14ac:dyDescent="0.3">
      <c r="C105" s="35"/>
      <c r="D105" s="35"/>
      <c r="E105" s="44"/>
      <c r="F105" s="31"/>
      <c r="G105" s="36"/>
      <c r="H105" s="36"/>
      <c r="I105" s="37"/>
    </row>
    <row r="106" spans="3:9" ht="14.4" x14ac:dyDescent="0.3">
      <c r="C106" s="35"/>
      <c r="D106" s="35"/>
      <c r="E106" s="44"/>
      <c r="F106" s="31"/>
      <c r="G106" s="36"/>
      <c r="H106" s="36"/>
      <c r="I106" s="37"/>
    </row>
    <row r="107" spans="3:9" ht="14.4" x14ac:dyDescent="0.3">
      <c r="C107" s="35"/>
      <c r="D107" s="35"/>
      <c r="E107" s="44"/>
      <c r="F107" s="31"/>
      <c r="G107" s="36"/>
      <c r="H107" s="36"/>
      <c r="I107" s="37"/>
    </row>
    <row r="108" spans="3:9" ht="14.4" x14ac:dyDescent="0.3">
      <c r="C108" s="35"/>
      <c r="D108" s="35"/>
      <c r="E108" s="44"/>
      <c r="F108" s="31"/>
      <c r="G108" s="36"/>
      <c r="H108" s="36"/>
      <c r="I108" s="37"/>
    </row>
    <row r="109" spans="3:9" ht="14.4" x14ac:dyDescent="0.3">
      <c r="C109" s="35"/>
      <c r="D109" s="35"/>
      <c r="E109" s="44"/>
      <c r="F109" s="31"/>
      <c r="G109" s="36"/>
      <c r="H109" s="36"/>
      <c r="I109" s="37"/>
    </row>
    <row r="110" spans="3:9" ht="14.4" x14ac:dyDescent="0.3">
      <c r="C110" s="35"/>
      <c r="D110" s="35"/>
      <c r="E110" s="44"/>
      <c r="F110" s="31"/>
      <c r="G110" s="36"/>
      <c r="H110" s="36"/>
      <c r="I110" s="37"/>
    </row>
    <row r="111" spans="3:9" ht="14.4" x14ac:dyDescent="0.3">
      <c r="C111" s="35"/>
      <c r="D111" s="35"/>
      <c r="E111" s="44"/>
      <c r="F111" s="31"/>
      <c r="G111" s="36"/>
      <c r="H111" s="36"/>
      <c r="I111" s="37"/>
    </row>
    <row r="112" spans="3:9" ht="14.4" x14ac:dyDescent="0.3">
      <c r="C112" s="35"/>
      <c r="D112" s="35"/>
      <c r="E112" s="44"/>
      <c r="F112" s="31"/>
      <c r="G112" s="36"/>
      <c r="H112" s="36"/>
      <c r="I112" s="37"/>
    </row>
    <row r="113" spans="3:9" ht="14.4" x14ac:dyDescent="0.3">
      <c r="C113" s="35"/>
      <c r="D113" s="35"/>
      <c r="E113" s="44"/>
      <c r="F113" s="31"/>
      <c r="G113" s="36"/>
      <c r="H113" s="36"/>
      <c r="I113" s="37"/>
    </row>
    <row r="114" spans="3:9" ht="14.4" x14ac:dyDescent="0.3">
      <c r="C114" s="35"/>
      <c r="D114" s="35"/>
      <c r="E114" s="44"/>
      <c r="F114" s="31"/>
      <c r="G114" s="36"/>
      <c r="H114" s="36"/>
      <c r="I114" s="37"/>
    </row>
    <row r="115" spans="3:9" ht="14.4" x14ac:dyDescent="0.3">
      <c r="C115" s="35"/>
      <c r="D115" s="35"/>
      <c r="E115" s="44"/>
      <c r="F115" s="31"/>
      <c r="G115" s="36"/>
      <c r="H115" s="36"/>
      <c r="I115" s="37"/>
    </row>
    <row r="116" spans="3:9" ht="14.4" x14ac:dyDescent="0.3">
      <c r="C116" s="35"/>
      <c r="D116" s="35"/>
      <c r="E116" s="44"/>
      <c r="F116" s="31"/>
      <c r="G116" s="36"/>
      <c r="H116" s="36"/>
      <c r="I116" s="37"/>
    </row>
    <row r="117" spans="3:9" ht="14.4" x14ac:dyDescent="0.3">
      <c r="C117" s="35"/>
      <c r="D117" s="35"/>
      <c r="E117" s="44"/>
      <c r="F117" s="31"/>
      <c r="G117" s="36"/>
      <c r="H117" s="36"/>
      <c r="I117" s="37"/>
    </row>
    <row r="118" spans="3:9" ht="14.4" x14ac:dyDescent="0.3">
      <c r="C118" s="35"/>
      <c r="D118" s="35"/>
      <c r="E118" s="44"/>
      <c r="F118" s="31"/>
      <c r="G118" s="36"/>
      <c r="H118" s="36"/>
      <c r="I118" s="37"/>
    </row>
    <row r="119" spans="3:9" ht="14.4" x14ac:dyDescent="0.3">
      <c r="C119" s="35"/>
      <c r="D119" s="35"/>
      <c r="E119" s="44"/>
      <c r="F119" s="31"/>
      <c r="G119" s="36"/>
      <c r="H119" s="36"/>
      <c r="I119" s="37"/>
    </row>
    <row r="120" spans="3:9" ht="14.4" x14ac:dyDescent="0.3">
      <c r="C120" s="35"/>
      <c r="D120" s="35"/>
      <c r="E120" s="44"/>
      <c r="F120" s="31"/>
      <c r="G120" s="36"/>
      <c r="H120" s="36"/>
      <c r="I120" s="37"/>
    </row>
    <row r="121" spans="3:9" ht="14.4" x14ac:dyDescent="0.3">
      <c r="C121" s="35"/>
      <c r="D121" s="35"/>
      <c r="E121" s="44"/>
      <c r="F121" s="31"/>
      <c r="G121" s="36"/>
      <c r="H121" s="36"/>
      <c r="I121" s="37"/>
    </row>
    <row r="122" spans="3:9" ht="14.4" x14ac:dyDescent="0.3">
      <c r="C122" s="35"/>
      <c r="D122" s="35"/>
      <c r="E122" s="44"/>
      <c r="G122" s="36"/>
      <c r="H122" s="36"/>
      <c r="I122" s="37"/>
    </row>
    <row r="123" spans="3:9" ht="14.4" x14ac:dyDescent="0.3">
      <c r="C123" s="35"/>
      <c r="D123" s="35"/>
      <c r="E123" s="44"/>
      <c r="G123" s="36"/>
      <c r="H123" s="36"/>
      <c r="I123" s="37"/>
    </row>
    <row r="124" spans="3:9" ht="14.4" x14ac:dyDescent="0.3">
      <c r="C124" s="35"/>
      <c r="D124" s="35"/>
      <c r="E124" s="44"/>
      <c r="G124" s="36"/>
      <c r="H124" s="36"/>
      <c r="I124" s="37"/>
    </row>
    <row r="125" spans="3:9" ht="14.4" x14ac:dyDescent="0.3">
      <c r="C125" s="35"/>
      <c r="D125" s="35"/>
      <c r="E125" s="44"/>
      <c r="G125" s="36"/>
      <c r="H125" s="36"/>
      <c r="I125" s="37"/>
    </row>
    <row r="126" spans="3:9" ht="14.4" x14ac:dyDescent="0.3">
      <c r="C126" s="35"/>
      <c r="D126" s="35"/>
      <c r="E126" s="44"/>
      <c r="G126" s="36"/>
      <c r="H126" s="36"/>
      <c r="I126" s="37"/>
    </row>
    <row r="127" spans="3:9" ht="14.4" x14ac:dyDescent="0.3">
      <c r="C127" s="35"/>
      <c r="D127" s="35"/>
      <c r="E127" s="44"/>
      <c r="G127" s="36"/>
      <c r="H127" s="36"/>
      <c r="I127" s="37"/>
    </row>
    <row r="128" spans="3:9" ht="14.4" x14ac:dyDescent="0.3">
      <c r="C128" s="35"/>
      <c r="D128" s="35"/>
      <c r="E128" s="44"/>
      <c r="G128" s="36"/>
      <c r="H128" s="36"/>
      <c r="I128" s="37"/>
    </row>
    <row r="129" spans="3:9" ht="14.4" x14ac:dyDescent="0.3">
      <c r="C129" s="35"/>
      <c r="D129" s="35"/>
      <c r="E129" s="44"/>
      <c r="G129" s="36"/>
      <c r="H129" s="36"/>
      <c r="I129" s="37"/>
    </row>
    <row r="130" spans="3:9" ht="14.4" x14ac:dyDescent="0.3">
      <c r="C130" s="35"/>
      <c r="D130" s="35"/>
      <c r="E130" s="44"/>
      <c r="G130" s="36"/>
      <c r="H130" s="36"/>
      <c r="I130" s="37"/>
    </row>
    <row r="131" spans="3:9" ht="14.4" x14ac:dyDescent="0.3">
      <c r="C131" s="35"/>
      <c r="D131" s="35"/>
      <c r="E131" s="44"/>
      <c r="G131" s="36"/>
      <c r="H131" s="36"/>
      <c r="I131" s="37"/>
    </row>
    <row r="132" spans="3:9" ht="14.4" x14ac:dyDescent="0.3">
      <c r="C132" s="35"/>
      <c r="D132" s="35"/>
      <c r="E132" s="44"/>
      <c r="G132" s="36"/>
      <c r="H132" s="36"/>
      <c r="I132" s="37"/>
    </row>
    <row r="133" spans="3:9" ht="14.4" x14ac:dyDescent="0.3">
      <c r="C133" s="35"/>
      <c r="D133" s="35"/>
      <c r="E133" s="44"/>
      <c r="G133" s="36"/>
      <c r="H133" s="36"/>
      <c r="I133" s="37"/>
    </row>
    <row r="134" spans="3:9" ht="14.4" x14ac:dyDescent="0.3">
      <c r="C134" s="35"/>
      <c r="D134" s="35"/>
      <c r="E134" s="44"/>
      <c r="G134" s="36"/>
      <c r="H134" s="36"/>
      <c r="I134" s="37"/>
    </row>
    <row r="135" spans="3:9" ht="14.4" x14ac:dyDescent="0.3">
      <c r="C135" s="35"/>
      <c r="D135" s="35"/>
      <c r="E135" s="44"/>
      <c r="G135" s="36"/>
      <c r="H135" s="36"/>
      <c r="I135" s="37"/>
    </row>
    <row r="136" spans="3:9" ht="14.4" x14ac:dyDescent="0.3">
      <c r="C136" s="35"/>
      <c r="D136" s="35"/>
      <c r="E136" s="44"/>
      <c r="G136" s="36"/>
      <c r="H136" s="36"/>
      <c r="I136" s="37"/>
    </row>
    <row r="137" spans="3:9" ht="14.4" x14ac:dyDescent="0.3">
      <c r="C137" s="35"/>
      <c r="D137" s="35"/>
      <c r="E137" s="44"/>
      <c r="G137" s="36"/>
      <c r="H137" s="36"/>
      <c r="I137" s="37"/>
    </row>
    <row r="138" spans="3:9" ht="14.4" x14ac:dyDescent="0.3">
      <c r="C138" s="35"/>
      <c r="D138" s="35"/>
      <c r="E138" s="44"/>
      <c r="G138" s="36"/>
      <c r="H138" s="36"/>
      <c r="I138" s="37"/>
    </row>
    <row r="139" spans="3:9" ht="14.4" x14ac:dyDescent="0.3">
      <c r="C139" s="35"/>
      <c r="D139" s="35"/>
      <c r="E139" s="44"/>
      <c r="G139" s="36"/>
      <c r="H139" s="36"/>
      <c r="I139" s="37"/>
    </row>
    <row r="140" spans="3:9" ht="14.4" x14ac:dyDescent="0.3">
      <c r="C140" s="35"/>
      <c r="D140" s="35"/>
      <c r="E140" s="44"/>
      <c r="G140" s="36"/>
      <c r="H140" s="36"/>
      <c r="I140" s="37"/>
    </row>
    <row r="141" spans="3:9" ht="14.4" x14ac:dyDescent="0.3">
      <c r="C141" s="35"/>
      <c r="D141" s="35"/>
      <c r="E141" s="44"/>
      <c r="G141" s="36"/>
      <c r="H141" s="36"/>
      <c r="I141" s="37"/>
    </row>
    <row r="142" spans="3:9" ht="14.4" x14ac:dyDescent="0.3">
      <c r="C142" s="35"/>
      <c r="D142" s="35"/>
      <c r="E142" s="44"/>
      <c r="G142" s="36"/>
      <c r="H142" s="36"/>
      <c r="I142" s="37"/>
    </row>
    <row r="143" spans="3:9" ht="14.4" x14ac:dyDescent="0.3">
      <c r="C143" s="35"/>
      <c r="D143" s="35"/>
      <c r="E143" s="44"/>
      <c r="G143" s="36"/>
      <c r="H143" s="36"/>
      <c r="I143" s="37"/>
    </row>
    <row r="144" spans="3:9" ht="14.4" x14ac:dyDescent="0.3">
      <c r="C144" s="35"/>
      <c r="D144" s="35"/>
      <c r="E144" s="44"/>
      <c r="G144" s="36"/>
      <c r="H144" s="36"/>
      <c r="I144" s="37"/>
    </row>
    <row r="145" spans="3:9" ht="14.4" x14ac:dyDescent="0.3">
      <c r="C145" s="35"/>
      <c r="D145" s="35"/>
      <c r="E145" s="44"/>
      <c r="G145" s="36"/>
      <c r="H145" s="36"/>
      <c r="I145" s="37"/>
    </row>
    <row r="146" spans="3:9" ht="14.4" x14ac:dyDescent="0.3">
      <c r="C146" s="35"/>
      <c r="D146" s="35"/>
      <c r="E146" s="44"/>
      <c r="G146" s="36"/>
      <c r="H146" s="36"/>
      <c r="I146" s="37"/>
    </row>
    <row r="147" spans="3:9" ht="14.4" x14ac:dyDescent="0.3">
      <c r="C147" s="35"/>
      <c r="D147" s="35"/>
      <c r="E147" s="44"/>
      <c r="G147" s="36"/>
      <c r="H147" s="36"/>
      <c r="I147" s="37"/>
    </row>
    <row r="148" spans="3:9" ht="14.4" x14ac:dyDescent="0.3">
      <c r="C148" s="35"/>
      <c r="D148" s="35"/>
      <c r="E148" s="44"/>
      <c r="G148" s="36"/>
      <c r="H148" s="36"/>
      <c r="I148" s="37"/>
    </row>
    <row r="149" spans="3:9" ht="14.4" x14ac:dyDescent="0.3">
      <c r="C149" s="35"/>
      <c r="D149" s="35"/>
      <c r="E149" s="44"/>
      <c r="G149" s="36"/>
      <c r="H149" s="36"/>
      <c r="I149" s="37"/>
    </row>
    <row r="150" spans="3:9" ht="14.4" x14ac:dyDescent="0.3">
      <c r="C150" s="35"/>
      <c r="D150" s="35"/>
      <c r="E150" s="44"/>
      <c r="G150" s="36"/>
      <c r="H150" s="36"/>
      <c r="I150" s="37"/>
    </row>
    <row r="151" spans="3:9" ht="14.4" x14ac:dyDescent="0.3">
      <c r="C151" s="35"/>
      <c r="D151" s="35"/>
      <c r="E151" s="44"/>
      <c r="G151" s="36"/>
      <c r="H151" s="36"/>
      <c r="I151" s="37"/>
    </row>
    <row r="152" spans="3:9" ht="14.4" x14ac:dyDescent="0.3">
      <c r="C152" s="35"/>
      <c r="D152" s="35"/>
      <c r="E152" s="44"/>
      <c r="G152" s="36"/>
      <c r="H152" s="36"/>
      <c r="I152" s="37"/>
    </row>
    <row r="153" spans="3:9" ht="14.4" x14ac:dyDescent="0.3">
      <c r="C153" s="35"/>
      <c r="D153" s="35"/>
      <c r="E153" s="44"/>
      <c r="G153" s="36"/>
      <c r="H153" s="36"/>
      <c r="I153" s="37"/>
    </row>
    <row r="154" spans="3:9" ht="14.4" x14ac:dyDescent="0.3">
      <c r="C154" s="35"/>
      <c r="D154" s="35"/>
      <c r="E154" s="44"/>
      <c r="G154" s="36"/>
      <c r="H154" s="36"/>
      <c r="I154" s="37"/>
    </row>
    <row r="155" spans="3:9" ht="14.4" x14ac:dyDescent="0.3">
      <c r="C155" s="35"/>
      <c r="D155" s="35"/>
      <c r="E155" s="44"/>
      <c r="G155" s="36"/>
      <c r="H155" s="36"/>
      <c r="I155" s="37"/>
    </row>
    <row r="156" spans="3:9" ht="14.4" x14ac:dyDescent="0.3">
      <c r="C156" s="35"/>
      <c r="D156" s="35"/>
      <c r="E156" s="44"/>
      <c r="G156" s="36"/>
      <c r="H156" s="36"/>
      <c r="I156" s="37"/>
    </row>
    <row r="157" spans="3:9" ht="14.4" x14ac:dyDescent="0.3">
      <c r="C157" s="35"/>
      <c r="D157" s="35"/>
      <c r="E157" s="44"/>
      <c r="G157" s="36"/>
      <c r="H157" s="36"/>
      <c r="I157" s="37"/>
    </row>
    <row r="158" spans="3:9" ht="14.4" x14ac:dyDescent="0.3">
      <c r="C158" s="35"/>
      <c r="D158" s="35"/>
      <c r="E158" s="44"/>
      <c r="G158" s="36"/>
      <c r="H158" s="36"/>
      <c r="I158" s="37"/>
    </row>
    <row r="159" spans="3:9" ht="14.4" x14ac:dyDescent="0.3">
      <c r="C159" s="35"/>
      <c r="D159" s="35"/>
      <c r="E159" s="44"/>
      <c r="G159" s="36"/>
      <c r="H159" s="36"/>
      <c r="I159" s="37"/>
    </row>
    <row r="160" spans="3:9" ht="14.4" x14ac:dyDescent="0.3">
      <c r="C160" s="35"/>
      <c r="D160" s="35"/>
      <c r="E160" s="44"/>
      <c r="G160" s="36"/>
      <c r="H160" s="36"/>
      <c r="I160" s="37"/>
    </row>
    <row r="161" spans="3:9" ht="14.4" x14ac:dyDescent="0.3">
      <c r="C161" s="35"/>
      <c r="D161" s="35"/>
      <c r="E161" s="44"/>
      <c r="G161" s="36"/>
      <c r="H161" s="36"/>
      <c r="I161" s="37"/>
    </row>
    <row r="162" spans="3:9" ht="14.4" x14ac:dyDescent="0.3">
      <c r="C162" s="35"/>
      <c r="D162" s="35"/>
      <c r="E162" s="44"/>
      <c r="G162" s="36"/>
      <c r="H162" s="36"/>
      <c r="I162" s="37"/>
    </row>
    <row r="163" spans="3:9" ht="14.4" x14ac:dyDescent="0.3">
      <c r="C163" s="35"/>
      <c r="D163" s="35"/>
      <c r="E163" s="44"/>
      <c r="G163" s="36"/>
      <c r="H163" s="36"/>
      <c r="I163" s="37"/>
    </row>
    <row r="164" spans="3:9" ht="14.4" x14ac:dyDescent="0.3">
      <c r="C164" s="35"/>
      <c r="D164" s="35"/>
      <c r="E164" s="44"/>
      <c r="G164" s="36"/>
      <c r="H164" s="36"/>
      <c r="I164" s="37"/>
    </row>
    <row r="165" spans="3:9" ht="14.4" x14ac:dyDescent="0.3">
      <c r="C165" s="35"/>
      <c r="D165" s="35"/>
      <c r="E165" s="44"/>
      <c r="G165" s="36"/>
      <c r="H165" s="36"/>
      <c r="I165" s="37"/>
    </row>
    <row r="166" spans="3:9" ht="14.4" x14ac:dyDescent="0.3">
      <c r="C166" s="35"/>
      <c r="D166" s="35"/>
      <c r="E166" s="44"/>
      <c r="G166" s="36"/>
      <c r="H166" s="36"/>
      <c r="I166" s="37"/>
    </row>
    <row r="167" spans="3:9" ht="14.4" x14ac:dyDescent="0.3">
      <c r="C167" s="35"/>
      <c r="D167" s="35"/>
      <c r="E167" s="44"/>
      <c r="G167" s="36"/>
      <c r="H167" s="36"/>
      <c r="I167" s="37"/>
    </row>
    <row r="168" spans="3:9" ht="14.4" x14ac:dyDescent="0.3">
      <c r="C168" s="35"/>
      <c r="D168" s="35"/>
      <c r="E168" s="44"/>
      <c r="G168" s="36"/>
      <c r="H168" s="36"/>
      <c r="I168" s="37"/>
    </row>
    <row r="169" spans="3:9" ht="14.4" x14ac:dyDescent="0.3">
      <c r="C169" s="35"/>
      <c r="D169" s="35"/>
      <c r="E169" s="44"/>
      <c r="G169" s="36"/>
      <c r="H169" s="36"/>
      <c r="I169" s="37"/>
    </row>
    <row r="170" spans="3:9" ht="14.4" x14ac:dyDescent="0.3">
      <c r="C170" s="35"/>
      <c r="D170" s="35"/>
      <c r="E170" s="44"/>
      <c r="G170" s="36"/>
      <c r="H170" s="36"/>
      <c r="I170" s="37"/>
    </row>
    <row r="171" spans="3:9" ht="14.4" x14ac:dyDescent="0.3">
      <c r="C171" s="35"/>
      <c r="D171" s="35"/>
      <c r="E171" s="44"/>
      <c r="G171" s="36"/>
      <c r="H171" s="36"/>
      <c r="I171" s="37"/>
    </row>
    <row r="172" spans="3:9" ht="14.4" x14ac:dyDescent="0.3">
      <c r="C172" s="35"/>
      <c r="D172" s="35"/>
      <c r="E172" s="44"/>
      <c r="G172" s="36"/>
      <c r="H172" s="36"/>
      <c r="I172" s="37"/>
    </row>
    <row r="173" spans="3:9" ht="14.4" x14ac:dyDescent="0.3">
      <c r="C173" s="35"/>
      <c r="D173" s="35"/>
      <c r="E173" s="44"/>
      <c r="G173" s="36"/>
      <c r="H173" s="36"/>
      <c r="I173" s="37"/>
    </row>
    <row r="174" spans="3:9" ht="14.4" x14ac:dyDescent="0.3">
      <c r="C174" s="35"/>
      <c r="D174" s="35"/>
      <c r="E174" s="44"/>
      <c r="G174" s="36"/>
      <c r="H174" s="36"/>
      <c r="I174" s="37"/>
    </row>
    <row r="175" spans="3:9" ht="14.4" x14ac:dyDescent="0.3">
      <c r="C175" s="35"/>
      <c r="D175" s="35"/>
      <c r="E175" s="44"/>
      <c r="G175" s="36"/>
      <c r="H175" s="36"/>
      <c r="I175" s="37"/>
    </row>
    <row r="176" spans="3:9" ht="14.4" x14ac:dyDescent="0.3">
      <c r="C176" s="35"/>
      <c r="D176" s="35"/>
      <c r="E176" s="44"/>
      <c r="G176" s="36"/>
      <c r="H176" s="36"/>
      <c r="I176" s="37"/>
    </row>
    <row r="177" spans="3:9" ht="14.4" x14ac:dyDescent="0.3">
      <c r="C177" s="35"/>
      <c r="D177" s="35"/>
      <c r="E177" s="44"/>
      <c r="G177" s="36"/>
      <c r="H177" s="36"/>
      <c r="I177" s="37"/>
    </row>
    <row r="178" spans="3:9" ht="14.4" x14ac:dyDescent="0.3">
      <c r="C178" s="35"/>
      <c r="D178" s="35"/>
      <c r="E178" s="44"/>
      <c r="G178" s="36"/>
      <c r="H178" s="36"/>
      <c r="I178" s="37"/>
    </row>
    <row r="179" spans="3:9" ht="14.4" x14ac:dyDescent="0.3">
      <c r="C179" s="35"/>
      <c r="D179" s="35"/>
      <c r="E179" s="44"/>
      <c r="G179" s="36"/>
      <c r="H179" s="36"/>
      <c r="I179" s="37"/>
    </row>
    <row r="180" spans="3:9" ht="14.4" x14ac:dyDescent="0.3">
      <c r="C180" s="35"/>
      <c r="D180" s="35"/>
      <c r="E180" s="44"/>
      <c r="G180" s="36"/>
      <c r="H180" s="36"/>
      <c r="I180" s="37"/>
    </row>
    <row r="181" spans="3:9" ht="14.4" x14ac:dyDescent="0.3">
      <c r="C181" s="35"/>
      <c r="D181" s="35"/>
      <c r="E181" s="44"/>
      <c r="G181" s="36"/>
      <c r="H181" s="36"/>
      <c r="I181" s="37"/>
    </row>
    <row r="182" spans="3:9" ht="14.4" x14ac:dyDescent="0.3">
      <c r="C182" s="35"/>
      <c r="D182" s="35"/>
      <c r="E182" s="44"/>
      <c r="G182" s="36"/>
      <c r="H182" s="36"/>
      <c r="I182" s="37"/>
    </row>
    <row r="183" spans="3:9" ht="14.4" x14ac:dyDescent="0.3">
      <c r="C183" s="35"/>
      <c r="D183" s="35"/>
      <c r="E183" s="44"/>
      <c r="G183" s="36"/>
      <c r="H183" s="36"/>
      <c r="I183" s="37"/>
    </row>
    <row r="184" spans="3:9" ht="14.4" x14ac:dyDescent="0.3">
      <c r="C184" s="35"/>
      <c r="D184" s="35"/>
      <c r="E184" s="44"/>
      <c r="G184" s="36"/>
      <c r="H184" s="36"/>
      <c r="I184" s="37"/>
    </row>
    <row r="185" spans="3:9" ht="14.4" x14ac:dyDescent="0.3">
      <c r="C185" s="35"/>
      <c r="D185" s="35"/>
      <c r="E185" s="44"/>
      <c r="G185" s="36"/>
      <c r="H185" s="36"/>
      <c r="I185" s="37"/>
    </row>
    <row r="186" spans="3:9" ht="14.4" x14ac:dyDescent="0.3">
      <c r="C186" s="35"/>
      <c r="D186" s="35"/>
      <c r="E186" s="44"/>
      <c r="G186" s="36"/>
      <c r="H186" s="36"/>
      <c r="I186" s="37"/>
    </row>
    <row r="187" spans="3:9" ht="14.4" x14ac:dyDescent="0.3">
      <c r="C187" s="35"/>
      <c r="D187" s="35"/>
      <c r="E187" s="44"/>
      <c r="G187" s="36"/>
      <c r="H187" s="36"/>
      <c r="I187" s="37"/>
    </row>
    <row r="188" spans="3:9" ht="14.4" x14ac:dyDescent="0.3">
      <c r="C188" s="35"/>
      <c r="D188" s="35"/>
      <c r="E188" s="44"/>
      <c r="G188" s="36"/>
      <c r="H188" s="36"/>
      <c r="I188" s="37"/>
    </row>
    <row r="189" spans="3:9" ht="14.4" x14ac:dyDescent="0.3">
      <c r="C189" s="35"/>
      <c r="D189" s="35"/>
      <c r="E189" s="44"/>
      <c r="G189" s="36"/>
      <c r="H189" s="36"/>
      <c r="I189" s="37"/>
    </row>
    <row r="190" spans="3:9" ht="14.4" x14ac:dyDescent="0.3">
      <c r="C190" s="35"/>
      <c r="D190" s="35"/>
      <c r="E190" s="44"/>
      <c r="G190" s="36"/>
      <c r="H190" s="36"/>
      <c r="I190" s="37"/>
    </row>
    <row r="191" spans="3:9" ht="14.4" x14ac:dyDescent="0.3">
      <c r="C191" s="35"/>
      <c r="D191" s="35"/>
      <c r="E191" s="44"/>
      <c r="G191" s="36"/>
      <c r="H191" s="36"/>
      <c r="I191" s="37"/>
    </row>
    <row r="192" spans="3:9" ht="14.4" x14ac:dyDescent="0.3">
      <c r="C192" s="35"/>
      <c r="D192" s="35"/>
      <c r="E192" s="44"/>
      <c r="G192" s="36"/>
      <c r="H192" s="36"/>
      <c r="I192" s="37"/>
    </row>
    <row r="193" spans="3:9" ht="14.4" x14ac:dyDescent="0.3">
      <c r="C193" s="35"/>
      <c r="D193" s="35"/>
      <c r="E193" s="44"/>
      <c r="G193" s="36"/>
      <c r="H193" s="36"/>
      <c r="I193" s="37"/>
    </row>
    <row r="194" spans="3:9" ht="14.4" x14ac:dyDescent="0.3">
      <c r="C194" s="35"/>
      <c r="D194" s="35"/>
      <c r="E194" s="44"/>
      <c r="G194" s="36"/>
      <c r="H194" s="36"/>
      <c r="I194" s="37"/>
    </row>
    <row r="195" spans="3:9" ht="14.4" x14ac:dyDescent="0.3">
      <c r="C195" s="35"/>
      <c r="D195" s="35"/>
      <c r="E195" s="44"/>
      <c r="G195" s="36"/>
      <c r="H195" s="36"/>
      <c r="I195" s="37"/>
    </row>
    <row r="196" spans="3:9" ht="14.4" x14ac:dyDescent="0.3">
      <c r="C196" s="35"/>
      <c r="D196" s="35"/>
      <c r="E196" s="44"/>
      <c r="G196" s="36"/>
      <c r="H196" s="36"/>
      <c r="I196" s="37"/>
    </row>
    <row r="197" spans="3:9" ht="14.4" x14ac:dyDescent="0.3">
      <c r="C197" s="35"/>
      <c r="D197" s="35"/>
      <c r="E197" s="44"/>
      <c r="G197" s="36"/>
      <c r="H197" s="36"/>
      <c r="I197" s="37"/>
    </row>
    <row r="198" spans="3:9" ht="14.4" x14ac:dyDescent="0.3">
      <c r="C198" s="35"/>
      <c r="D198" s="35"/>
      <c r="E198" s="44"/>
      <c r="G198" s="36"/>
      <c r="H198" s="36"/>
      <c r="I198" s="37"/>
    </row>
    <row r="199" spans="3:9" ht="14.4" x14ac:dyDescent="0.3">
      <c r="C199" s="35"/>
      <c r="D199" s="35"/>
      <c r="E199" s="44"/>
      <c r="G199" s="36"/>
      <c r="H199" s="36"/>
      <c r="I199" s="37"/>
    </row>
    <row r="200" spans="3:9" ht="14.4" x14ac:dyDescent="0.3">
      <c r="C200" s="35"/>
      <c r="D200" s="35"/>
      <c r="E200" s="44"/>
      <c r="G200" s="36"/>
      <c r="H200" s="36"/>
      <c r="I200" s="37"/>
    </row>
    <row r="201" spans="3:9" ht="14.4" x14ac:dyDescent="0.3">
      <c r="C201" s="35"/>
      <c r="D201" s="35"/>
      <c r="E201" s="44"/>
      <c r="G201" s="36"/>
      <c r="H201" s="36"/>
      <c r="I201" s="37"/>
    </row>
    <row r="202" spans="3:9" ht="14.4" x14ac:dyDescent="0.3">
      <c r="C202" s="35"/>
      <c r="D202" s="35"/>
      <c r="E202" s="44"/>
      <c r="G202" s="36"/>
      <c r="H202" s="36"/>
      <c r="I202" s="37"/>
    </row>
    <row r="203" spans="3:9" ht="14.4" x14ac:dyDescent="0.3">
      <c r="C203" s="35"/>
      <c r="D203" s="35"/>
      <c r="E203" s="44"/>
      <c r="G203" s="36"/>
      <c r="H203" s="36"/>
      <c r="I203" s="37"/>
    </row>
    <row r="204" spans="3:9" ht="14.4" x14ac:dyDescent="0.3">
      <c r="C204" s="35"/>
      <c r="D204" s="35"/>
      <c r="E204" s="44"/>
      <c r="G204" s="36"/>
      <c r="H204" s="36"/>
      <c r="I204" s="37"/>
    </row>
    <row r="205" spans="3:9" ht="14.4" x14ac:dyDescent="0.3">
      <c r="C205" s="35"/>
      <c r="D205" s="35"/>
      <c r="E205" s="44"/>
      <c r="G205" s="36"/>
      <c r="H205" s="36"/>
      <c r="I205" s="37"/>
    </row>
    <row r="206" spans="3:9" ht="14.4" x14ac:dyDescent="0.3">
      <c r="C206" s="35"/>
      <c r="D206" s="35"/>
      <c r="E206" s="44"/>
      <c r="G206" s="36"/>
      <c r="H206" s="36"/>
      <c r="I206" s="37"/>
    </row>
    <row r="207" spans="3:9" ht="14.4" x14ac:dyDescent="0.3">
      <c r="C207" s="35"/>
      <c r="D207" s="35"/>
      <c r="E207" s="44"/>
      <c r="G207" s="36"/>
      <c r="H207" s="36"/>
      <c r="I207" s="37"/>
    </row>
    <row r="208" spans="3:9" ht="14.4" x14ac:dyDescent="0.3">
      <c r="C208" s="35"/>
      <c r="D208" s="35"/>
      <c r="E208" s="44"/>
      <c r="G208" s="36"/>
      <c r="H208" s="36"/>
      <c r="I208" s="37"/>
    </row>
    <row r="209" spans="3:9" ht="14.4" x14ac:dyDescent="0.3">
      <c r="C209" s="35"/>
      <c r="D209" s="35"/>
      <c r="E209" s="44"/>
      <c r="G209" s="36"/>
      <c r="H209" s="36"/>
      <c r="I209" s="37"/>
    </row>
    <row r="210" spans="3:9" ht="14.4" x14ac:dyDescent="0.3">
      <c r="C210" s="35"/>
      <c r="D210" s="35"/>
      <c r="E210" s="44"/>
      <c r="G210" s="36"/>
      <c r="H210" s="36"/>
      <c r="I210" s="37"/>
    </row>
    <row r="211" spans="3:9" ht="14.4" x14ac:dyDescent="0.3">
      <c r="C211" s="35"/>
      <c r="D211" s="35"/>
      <c r="E211" s="44"/>
      <c r="G211" s="36"/>
      <c r="H211" s="36"/>
      <c r="I211" s="37"/>
    </row>
    <row r="212" spans="3:9" ht="14.4" x14ac:dyDescent="0.3">
      <c r="C212" s="35"/>
      <c r="D212" s="35"/>
      <c r="E212" s="44"/>
      <c r="G212" s="36"/>
      <c r="H212" s="36"/>
      <c r="I212" s="37"/>
    </row>
    <row r="213" spans="3:9" ht="14.4" x14ac:dyDescent="0.3">
      <c r="C213" s="35"/>
      <c r="D213" s="35"/>
      <c r="E213" s="44"/>
      <c r="G213" s="36"/>
      <c r="H213" s="36"/>
      <c r="I213" s="37"/>
    </row>
    <row r="214" spans="3:9" ht="14.4" x14ac:dyDescent="0.3">
      <c r="C214" s="35"/>
      <c r="D214" s="35"/>
      <c r="E214" s="44"/>
      <c r="G214" s="36"/>
      <c r="H214" s="36"/>
      <c r="I214" s="37"/>
    </row>
    <row r="215" spans="3:9" ht="14.4" x14ac:dyDescent="0.3">
      <c r="C215" s="35"/>
      <c r="D215" s="35"/>
      <c r="E215" s="44"/>
      <c r="G215" s="36"/>
      <c r="H215" s="36"/>
      <c r="I215" s="37"/>
    </row>
    <row r="216" spans="3:9" ht="14.4" x14ac:dyDescent="0.3">
      <c r="C216" s="35"/>
      <c r="D216" s="35"/>
      <c r="E216" s="44"/>
      <c r="G216" s="36"/>
      <c r="H216" s="36"/>
      <c r="I216" s="37"/>
    </row>
    <row r="217" spans="3:9" ht="14.4" x14ac:dyDescent="0.3">
      <c r="C217" s="35"/>
      <c r="D217" s="35"/>
      <c r="E217" s="44"/>
      <c r="G217" s="36"/>
      <c r="H217" s="36"/>
      <c r="I217" s="37"/>
    </row>
    <row r="218" spans="3:9" ht="14.4" x14ac:dyDescent="0.3">
      <c r="C218" s="35"/>
      <c r="D218" s="35"/>
      <c r="E218" s="44"/>
      <c r="G218" s="36"/>
      <c r="H218" s="36"/>
      <c r="I218" s="37"/>
    </row>
    <row r="219" spans="3:9" ht="14.4" x14ac:dyDescent="0.3">
      <c r="C219" s="35"/>
      <c r="D219" s="35"/>
      <c r="E219" s="44"/>
      <c r="G219" s="36"/>
      <c r="H219" s="36"/>
      <c r="I219" s="37"/>
    </row>
    <row r="220" spans="3:9" ht="14.4" x14ac:dyDescent="0.3">
      <c r="C220" s="35"/>
      <c r="D220" s="35"/>
      <c r="E220" s="44"/>
      <c r="G220" s="36"/>
      <c r="H220" s="36"/>
      <c r="I220" s="37"/>
    </row>
    <row r="221" spans="3:9" ht="14.4" x14ac:dyDescent="0.3">
      <c r="C221" s="34"/>
      <c r="D221" s="34"/>
      <c r="E221" s="44"/>
      <c r="G221" s="36"/>
      <c r="H221" s="36"/>
      <c r="I221" s="37"/>
    </row>
    <row r="222" spans="3:9" ht="14.4" x14ac:dyDescent="0.3">
      <c r="C222" s="34"/>
      <c r="D222" s="34"/>
      <c r="E222" s="44"/>
      <c r="G222" s="36"/>
      <c r="H222" s="36"/>
      <c r="I222" s="37"/>
    </row>
    <row r="223" spans="3:9" ht="14.4" x14ac:dyDescent="0.3">
      <c r="C223" s="34"/>
      <c r="D223" s="34"/>
      <c r="E223" s="44"/>
      <c r="G223" s="36"/>
      <c r="H223" s="36"/>
      <c r="I223" s="37"/>
    </row>
    <row r="224" spans="3:9" ht="14.4" x14ac:dyDescent="0.3">
      <c r="C224" s="34"/>
      <c r="D224" s="34"/>
      <c r="E224" s="44"/>
      <c r="G224" s="36"/>
      <c r="H224" s="36"/>
      <c r="I224" s="37"/>
    </row>
    <row r="225" spans="3:9" ht="14.4" x14ac:dyDescent="0.3">
      <c r="C225" s="34"/>
      <c r="D225" s="34"/>
      <c r="E225" s="44"/>
      <c r="G225" s="36"/>
      <c r="H225" s="36"/>
      <c r="I225" s="37"/>
    </row>
    <row r="226" spans="3:9" ht="14.4" x14ac:dyDescent="0.3">
      <c r="C226" s="34"/>
      <c r="D226" s="34"/>
      <c r="E226" s="44"/>
      <c r="G226" s="36"/>
      <c r="H226" s="36"/>
      <c r="I226" s="37"/>
    </row>
    <row r="227" spans="3:9" ht="14.4" x14ac:dyDescent="0.3">
      <c r="C227" s="34"/>
      <c r="D227" s="34"/>
      <c r="E227" s="44"/>
      <c r="G227" s="36"/>
      <c r="H227" s="36"/>
      <c r="I227" s="37"/>
    </row>
    <row r="228" spans="3:9" ht="14.4" x14ac:dyDescent="0.3">
      <c r="C228" s="34"/>
      <c r="D228" s="34"/>
      <c r="E228" s="44"/>
      <c r="G228" s="36"/>
      <c r="H228" s="36"/>
      <c r="I228" s="37"/>
    </row>
    <row r="229" spans="3:9" ht="14.4" x14ac:dyDescent="0.3">
      <c r="C229" s="34"/>
      <c r="D229" s="34"/>
      <c r="E229" s="44"/>
      <c r="G229" s="36"/>
      <c r="H229" s="36"/>
      <c r="I229" s="37"/>
    </row>
    <row r="230" spans="3:9" ht="14.4" x14ac:dyDescent="0.3">
      <c r="C230" s="34"/>
      <c r="D230" s="34"/>
      <c r="E230" s="44"/>
      <c r="G230" s="36"/>
      <c r="H230" s="36"/>
      <c r="I230" s="37"/>
    </row>
    <row r="231" spans="3:9" ht="14.4" x14ac:dyDescent="0.3">
      <c r="G231" s="36"/>
      <c r="H231" s="36"/>
      <c r="I231" s="37"/>
    </row>
    <row r="232" spans="3:9" ht="14.4" x14ac:dyDescent="0.3">
      <c r="G232" s="36"/>
      <c r="H232" s="36"/>
      <c r="I232" s="37"/>
    </row>
    <row r="233" spans="3:9" ht="14.4" x14ac:dyDescent="0.3">
      <c r="G233" s="36"/>
      <c r="H233" s="36"/>
      <c r="I233" s="37"/>
    </row>
    <row r="234" spans="3:9" ht="14.4" x14ac:dyDescent="0.3">
      <c r="G234" s="36"/>
      <c r="H234" s="36"/>
      <c r="I234" s="37"/>
    </row>
    <row r="235" spans="3:9" ht="14.4" x14ac:dyDescent="0.3">
      <c r="G235" s="36"/>
      <c r="H235" s="36"/>
      <c r="I235" s="37"/>
    </row>
    <row r="236" spans="3:9" ht="14.4" x14ac:dyDescent="0.3">
      <c r="G236" s="36"/>
      <c r="H236" s="36"/>
      <c r="I236" s="37"/>
    </row>
    <row r="237" spans="3:9" ht="14.4" x14ac:dyDescent="0.3">
      <c r="G237" s="36"/>
      <c r="H237" s="36"/>
      <c r="I237" s="37"/>
    </row>
    <row r="238" spans="3:9" ht="14.4" x14ac:dyDescent="0.3">
      <c r="G238" s="36"/>
      <c r="H238" s="36"/>
      <c r="I238" s="37"/>
    </row>
    <row r="239" spans="3:9" ht="14.4" x14ac:dyDescent="0.3">
      <c r="G239" s="36"/>
      <c r="H239" s="36"/>
      <c r="I239" s="37"/>
    </row>
    <row r="240" spans="3:9" ht="14.4" x14ac:dyDescent="0.3">
      <c r="G240" s="36"/>
      <c r="H240" s="36"/>
      <c r="I240" s="37"/>
    </row>
    <row r="241" spans="7:9" ht="14.4" x14ac:dyDescent="0.3">
      <c r="G241" s="36"/>
      <c r="H241" s="36"/>
      <c r="I241" s="37"/>
    </row>
    <row r="242" spans="7:9" ht="14.4" x14ac:dyDescent="0.3">
      <c r="G242" s="36"/>
      <c r="H242" s="36"/>
      <c r="I242" s="37"/>
    </row>
    <row r="243" spans="7:9" ht="14.4" x14ac:dyDescent="0.3">
      <c r="G243" s="36"/>
      <c r="H243" s="36"/>
      <c r="I243" s="37"/>
    </row>
    <row r="244" spans="7:9" ht="14.4" x14ac:dyDescent="0.3">
      <c r="G244" s="36"/>
      <c r="H244" s="36"/>
      <c r="I244" s="37"/>
    </row>
    <row r="245" spans="7:9" ht="14.4" x14ac:dyDescent="0.3">
      <c r="G245" s="36"/>
      <c r="H245" s="36"/>
      <c r="I245" s="37"/>
    </row>
    <row r="246" spans="7:9" ht="14.4" x14ac:dyDescent="0.3">
      <c r="G246" s="36"/>
      <c r="H246" s="36"/>
      <c r="I246" s="37"/>
    </row>
    <row r="247" spans="7:9" ht="14.4" x14ac:dyDescent="0.3">
      <c r="G247" s="36"/>
      <c r="H247" s="36"/>
      <c r="I247" s="37"/>
    </row>
    <row r="248" spans="7:9" ht="14.4" x14ac:dyDescent="0.3">
      <c r="G248" s="36"/>
      <c r="H248" s="36"/>
      <c r="I248" s="37"/>
    </row>
    <row r="249" spans="7:9" ht="14.4" x14ac:dyDescent="0.3">
      <c r="G249" s="36"/>
      <c r="H249" s="36"/>
      <c r="I249" s="37"/>
    </row>
    <row r="250" spans="7:9" ht="14.4" x14ac:dyDescent="0.3">
      <c r="G250" s="36"/>
      <c r="H250" s="36"/>
      <c r="I250" s="37"/>
    </row>
    <row r="251" spans="7:9" ht="14.4" x14ac:dyDescent="0.3">
      <c r="G251" s="36"/>
      <c r="H251" s="36"/>
      <c r="I251" s="37"/>
    </row>
    <row r="252" spans="7:9" ht="14.4" x14ac:dyDescent="0.3">
      <c r="G252" s="36"/>
      <c r="H252" s="36"/>
      <c r="I252" s="37"/>
    </row>
    <row r="253" spans="7:9" ht="14.4" x14ac:dyDescent="0.3">
      <c r="G253" s="36"/>
      <c r="H253" s="36"/>
      <c r="I253" s="37"/>
    </row>
    <row r="254" spans="7:9" ht="14.4" x14ac:dyDescent="0.3">
      <c r="G254" s="36"/>
      <c r="H254" s="36"/>
      <c r="I254" s="37"/>
    </row>
    <row r="255" spans="7:9" ht="14.4" x14ac:dyDescent="0.3">
      <c r="G255" s="36"/>
      <c r="H255" s="36"/>
      <c r="I255" s="37"/>
    </row>
    <row r="256" spans="7:9" ht="14.4" x14ac:dyDescent="0.3">
      <c r="G256" s="36"/>
      <c r="H256" s="36"/>
      <c r="I256" s="37"/>
    </row>
    <row r="257" spans="7:9" ht="14.4" x14ac:dyDescent="0.3">
      <c r="G257" s="36"/>
      <c r="H257" s="36"/>
      <c r="I257" s="37"/>
    </row>
    <row r="258" spans="7:9" ht="14.4" x14ac:dyDescent="0.3">
      <c r="G258" s="36"/>
      <c r="H258" s="36"/>
      <c r="I258" s="37"/>
    </row>
    <row r="259" spans="7:9" ht="14.4" x14ac:dyDescent="0.3">
      <c r="G259" s="36"/>
      <c r="H259" s="36"/>
      <c r="I259" s="37"/>
    </row>
    <row r="260" spans="7:9" ht="14.4" x14ac:dyDescent="0.3">
      <c r="G260" s="36"/>
      <c r="H260" s="36"/>
      <c r="I260" s="37"/>
    </row>
    <row r="261" spans="7:9" ht="14.4" x14ac:dyDescent="0.3">
      <c r="G261" s="36"/>
      <c r="H261" s="36"/>
      <c r="I261" s="37"/>
    </row>
    <row r="262" spans="7:9" ht="14.4" x14ac:dyDescent="0.3">
      <c r="G262" s="36"/>
      <c r="H262" s="36"/>
      <c r="I262" s="37"/>
    </row>
    <row r="263" spans="7:9" ht="14.4" x14ac:dyDescent="0.3">
      <c r="G263" s="36"/>
      <c r="H263" s="36"/>
      <c r="I263" s="37"/>
    </row>
    <row r="264" spans="7:9" ht="14.4" x14ac:dyDescent="0.3">
      <c r="G264" s="36"/>
      <c r="H264" s="36"/>
      <c r="I264" s="37"/>
    </row>
    <row r="265" spans="7:9" ht="14.4" x14ac:dyDescent="0.3">
      <c r="G265" s="36"/>
      <c r="H265" s="36"/>
      <c r="I265" s="37"/>
    </row>
    <row r="266" spans="7:9" ht="14.4" x14ac:dyDescent="0.3">
      <c r="G266" s="36"/>
      <c r="H266" s="36"/>
      <c r="I266" s="37"/>
    </row>
    <row r="267" spans="7:9" ht="14.4" x14ac:dyDescent="0.3">
      <c r="G267" s="36"/>
      <c r="H267" s="36"/>
      <c r="I267" s="37"/>
    </row>
    <row r="268" spans="7:9" ht="14.4" x14ac:dyDescent="0.3">
      <c r="G268" s="36"/>
      <c r="H268" s="36"/>
      <c r="I268" s="37"/>
    </row>
    <row r="269" spans="7:9" ht="14.4" x14ac:dyDescent="0.3">
      <c r="G269" s="36"/>
      <c r="H269" s="36"/>
      <c r="I269" s="37"/>
    </row>
    <row r="270" spans="7:9" ht="14.4" x14ac:dyDescent="0.3">
      <c r="G270" s="36"/>
      <c r="H270" s="36"/>
      <c r="I270" s="37"/>
    </row>
    <row r="271" spans="7:9" ht="14.4" x14ac:dyDescent="0.3">
      <c r="G271" s="36"/>
      <c r="H271" s="36"/>
      <c r="I271" s="37"/>
    </row>
  </sheetData>
  <sheetProtection algorithmName="SHA-512" hashValue="+MuW7SwjWXFC7kzu8+TT5JJJLQTXYnsNYfxL3QXfB61u4Vnrv4IkAB8neQEzVTnvXgjWE0xyFc1AvNqxAjW/uw==" saltValue="6cfCd6ZqXw/TmLCl9UHKIQ==" spinCount="100000" sheet="1" pivotTables="0"/>
  <pageMargins left="0.7" right="0.7" top="0.75" bottom="0.75" header="0.3" footer="0.3"/>
  <pageSetup scale="65" fitToWidth="0" fitToHeight="5" orientation="landscape" r:id="rId1"/>
  <customProperties>
    <customPr name="ExcelFSM_AdjustedButtonPressed" r:id="rId2"/>
    <customPr name="ExcelFSM_DetailsButtonPresse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J252"/>
  <sheetViews>
    <sheetView topLeftCell="A73" workbookViewId="0">
      <selection activeCell="J77" sqref="J77"/>
    </sheetView>
  </sheetViews>
  <sheetFormatPr defaultColWidth="9.109375" defaultRowHeight="14.4" x14ac:dyDescent="0.3"/>
  <cols>
    <col min="1" max="1" width="17.44140625" style="74" bestFit="1" customWidth="1"/>
    <col min="2" max="2" width="16.33203125" style="97" bestFit="1" customWidth="1"/>
    <col min="3" max="4" width="12" style="97" bestFit="1" customWidth="1"/>
    <col min="5" max="5" width="12.6640625" style="97" bestFit="1" customWidth="1"/>
    <col min="6" max="14" width="12.6640625" style="74" bestFit="1" customWidth="1"/>
    <col min="15" max="15" width="9.6640625" style="74" bestFit="1" customWidth="1"/>
    <col min="16" max="18" width="8.6640625" style="74" bestFit="1" customWidth="1"/>
    <col min="19" max="19" width="12.6640625" style="74" bestFit="1" customWidth="1"/>
    <col min="20" max="22" width="9.6640625" style="74" bestFit="1" customWidth="1"/>
    <col min="23" max="23" width="9" style="74" bestFit="1" customWidth="1"/>
    <col min="24" max="24" width="8.6640625" style="74" bestFit="1" customWidth="1"/>
    <col min="25" max="25" width="12.6640625" style="74" bestFit="1" customWidth="1"/>
    <col min="26" max="27" width="8.6640625" style="74" bestFit="1" customWidth="1"/>
    <col min="28" max="29" width="9.6640625" style="74" bestFit="1" customWidth="1"/>
    <col min="30" max="30" width="12.6640625" style="74" bestFit="1" customWidth="1"/>
    <col min="31" max="31" width="9.6640625" style="74" customWidth="1"/>
    <col min="32" max="32" width="9.6640625" style="74" bestFit="1" customWidth="1"/>
    <col min="33" max="34" width="12.6640625" style="74" bestFit="1" customWidth="1"/>
    <col min="35" max="35" width="9.6640625" style="74" customWidth="1"/>
    <col min="36" max="38" width="9.6640625" style="74" bestFit="1" customWidth="1"/>
    <col min="39" max="39" width="12" style="74" bestFit="1" customWidth="1"/>
    <col min="40" max="40" width="10.6640625" style="74" bestFit="1" customWidth="1"/>
    <col min="41" max="41" width="12.6640625" style="74" bestFit="1" customWidth="1"/>
    <col min="42" max="44" width="10.6640625" style="74" bestFit="1" customWidth="1"/>
    <col min="45" max="45" width="12" style="74" bestFit="1" customWidth="1"/>
    <col min="46" max="46" width="10.6640625" style="74" bestFit="1" customWidth="1"/>
    <col min="47" max="47" width="12.6640625" style="74" bestFit="1" customWidth="1"/>
    <col min="48" max="50" width="9.6640625" style="74" bestFit="1" customWidth="1"/>
    <col min="51" max="51" width="12" style="74" bestFit="1" customWidth="1"/>
    <col min="52" max="52" width="12.6640625" style="74" bestFit="1" customWidth="1"/>
    <col min="53" max="53" width="12" style="74" bestFit="1" customWidth="1"/>
    <col min="54" max="55" width="10.6640625" style="74" bestFit="1" customWidth="1"/>
    <col min="56" max="56" width="12.6640625" style="74" bestFit="1" customWidth="1"/>
    <col min="57" max="58" width="10.6640625" style="74" bestFit="1" customWidth="1"/>
    <col min="59" max="59" width="12" style="74" bestFit="1" customWidth="1"/>
    <col min="60" max="62" width="9.6640625" style="74" bestFit="1" customWidth="1"/>
    <col min="63" max="63" width="12" style="74" bestFit="1" customWidth="1"/>
    <col min="64" max="64" width="10.6640625" style="74" bestFit="1" customWidth="1"/>
    <col min="65" max="65" width="12" style="74" bestFit="1" customWidth="1"/>
    <col min="66" max="68" width="10.6640625" style="74" bestFit="1" customWidth="1"/>
    <col min="69" max="70" width="9.6640625" style="74" bestFit="1" customWidth="1"/>
    <col min="71" max="72" width="8.6640625" style="74" bestFit="1" customWidth="1"/>
    <col min="73" max="76" width="9.6640625" style="74" bestFit="1" customWidth="1"/>
    <col min="77" max="77" width="8.6640625" style="74" bestFit="1" customWidth="1"/>
    <col min="78" max="80" width="9.6640625" style="74" bestFit="1" customWidth="1"/>
    <col min="81" max="82" width="10.6640625" style="74" bestFit="1" customWidth="1"/>
    <col min="83" max="83" width="9.6640625" style="74" bestFit="1" customWidth="1"/>
    <col min="84" max="84" width="10.6640625" style="74" bestFit="1" customWidth="1"/>
    <col min="85" max="85" width="9.6640625" style="74" bestFit="1" customWidth="1"/>
    <col min="86" max="86" width="10.6640625" style="74" bestFit="1" customWidth="1"/>
    <col min="87" max="87" width="9.6640625" style="74" bestFit="1" customWidth="1"/>
    <col min="88" max="88" width="10.6640625" style="74" bestFit="1" customWidth="1"/>
    <col min="89" max="96" width="9.6640625" style="74" bestFit="1" customWidth="1"/>
    <col min="97" max="98" width="8.6640625" style="74" bestFit="1" customWidth="1"/>
    <col min="99" max="99" width="9.6640625" style="74" bestFit="1" customWidth="1"/>
    <col min="100" max="101" width="8.6640625" style="74" bestFit="1" customWidth="1"/>
    <col min="102" max="102" width="7.33203125" style="74" bestFit="1" customWidth="1"/>
    <col min="103" max="103" width="12" style="74" bestFit="1" customWidth="1"/>
    <col min="104" max="105" width="9.6640625" style="74" bestFit="1" customWidth="1"/>
    <col min="106" max="112" width="10.6640625" style="74" bestFit="1" customWidth="1"/>
    <col min="113" max="118" width="9.6640625" style="74" bestFit="1" customWidth="1"/>
    <col min="119" max="124" width="10.6640625" style="74" bestFit="1" customWidth="1"/>
    <col min="125" max="127" width="8.6640625" style="74" bestFit="1" customWidth="1"/>
    <col min="128" max="139" width="9.6640625" style="74" bestFit="1" customWidth="1"/>
    <col min="140" max="140" width="12" style="74" bestFit="1" customWidth="1"/>
    <col min="141" max="16384" width="9.109375" style="74"/>
  </cols>
  <sheetData>
    <row r="1" spans="1:140" x14ac:dyDescent="0.3">
      <c r="A1" s="87" t="s">
        <v>117</v>
      </c>
      <c r="B1" s="100" t="s">
        <v>324</v>
      </c>
    </row>
    <row r="3" spans="1:140" x14ac:dyDescent="0.3">
      <c r="A3" s="87" t="s">
        <v>326</v>
      </c>
      <c r="B3" s="87" t="s">
        <v>118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</row>
    <row r="4" spans="1:140" x14ac:dyDescent="0.3">
      <c r="A4"/>
      <c r="B4" s="100" t="s">
        <v>1660</v>
      </c>
      <c r="C4" s="100" t="s">
        <v>181</v>
      </c>
      <c r="D4"/>
      <c r="E4"/>
      <c r="F4"/>
      <c r="G4"/>
      <c r="H4"/>
      <c r="I4" s="100" t="s">
        <v>1661</v>
      </c>
      <c r="J4" s="100" t="s">
        <v>119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</row>
    <row r="5" spans="1:140" x14ac:dyDescent="0.3">
      <c r="A5" s="87" t="s">
        <v>120</v>
      </c>
      <c r="B5" s="101" t="s">
        <v>1659</v>
      </c>
      <c r="C5" s="101" t="s">
        <v>182</v>
      </c>
      <c r="D5" s="101" t="s">
        <v>103</v>
      </c>
      <c r="E5" s="101" t="s">
        <v>863</v>
      </c>
      <c r="F5" s="101" t="s">
        <v>105</v>
      </c>
      <c r="G5" s="101" t="s">
        <v>106</v>
      </c>
      <c r="H5" s="101" t="s">
        <v>107</v>
      </c>
      <c r="I5" s="101" t="s">
        <v>108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</row>
    <row r="6" spans="1:140" x14ac:dyDescent="0.3">
      <c r="A6" s="84" t="s">
        <v>121</v>
      </c>
      <c r="B6" s="91"/>
      <c r="C6" s="91">
        <v>-13918.34</v>
      </c>
      <c r="D6" s="91">
        <v>-16628.120000000003</v>
      </c>
      <c r="E6" s="91">
        <v>-12849.220000000001</v>
      </c>
      <c r="F6" s="91">
        <v>-12849.220000000001</v>
      </c>
      <c r="G6" s="91">
        <v>896.50000000000182</v>
      </c>
      <c r="H6" s="91">
        <v>-12761.2</v>
      </c>
      <c r="I6" s="91">
        <v>-12585.16</v>
      </c>
      <c r="J6" s="91">
        <v>-80694.760000000009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</row>
    <row r="7" spans="1:140" x14ac:dyDescent="0.3">
      <c r="A7" s="84" t="s">
        <v>122</v>
      </c>
      <c r="B7" s="91"/>
      <c r="C7" s="91">
        <v>-16353.1</v>
      </c>
      <c r="D7" s="91">
        <v>-17339.88</v>
      </c>
      <c r="E7" s="91">
        <v>-14168.1</v>
      </c>
      <c r="F7" s="91">
        <v>-14405.96</v>
      </c>
      <c r="G7" s="91">
        <v>-16604.439999999999</v>
      </c>
      <c r="H7" s="91">
        <v>-15245.32</v>
      </c>
      <c r="I7" s="91">
        <v>-14277.76</v>
      </c>
      <c r="J7" s="91">
        <v>-108394.55999999998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</row>
    <row r="8" spans="1:140" x14ac:dyDescent="0.3">
      <c r="A8" s="84" t="s">
        <v>123</v>
      </c>
      <c r="B8" s="91"/>
      <c r="C8" s="91">
        <v>-2346.88</v>
      </c>
      <c r="D8" s="91">
        <v>-2642.7700000000004</v>
      </c>
      <c r="E8" s="91">
        <v>-2124.8199999999997</v>
      </c>
      <c r="F8" s="91">
        <v>-2194.06</v>
      </c>
      <c r="G8" s="91">
        <v>-2395.0100000000002</v>
      </c>
      <c r="H8" s="91">
        <v>-2265.9700000000003</v>
      </c>
      <c r="I8" s="91">
        <v>-2148.09</v>
      </c>
      <c r="J8" s="91">
        <v>-16117.600000000002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</row>
    <row r="9" spans="1:140" x14ac:dyDescent="0.3">
      <c r="A9" s="84" t="s">
        <v>124</v>
      </c>
      <c r="B9" s="91"/>
      <c r="C9" s="91">
        <v>-3393.46</v>
      </c>
      <c r="D9" s="91">
        <v>-3393.46</v>
      </c>
      <c r="E9" s="91">
        <v>-3747.16</v>
      </c>
      <c r="F9" s="91">
        <v>-3898.2</v>
      </c>
      <c r="G9" s="91">
        <v>-3895.2</v>
      </c>
      <c r="H9" s="91">
        <v>-4100.8999999999996</v>
      </c>
      <c r="I9" s="91">
        <v>-4271.96</v>
      </c>
      <c r="J9" s="91">
        <v>-26700.339999999997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</row>
    <row r="10" spans="1:140" x14ac:dyDescent="0.3">
      <c r="A10" s="84" t="s">
        <v>128</v>
      </c>
      <c r="B10" s="91"/>
      <c r="C10" s="91">
        <v>-1502</v>
      </c>
      <c r="D10" s="91">
        <v>-1502</v>
      </c>
      <c r="E10" s="91">
        <v>-1502</v>
      </c>
      <c r="F10" s="91">
        <v>-1502</v>
      </c>
      <c r="G10" s="91">
        <v>-1502</v>
      </c>
      <c r="H10" s="91">
        <v>-1502</v>
      </c>
      <c r="I10" s="91">
        <v>-1511</v>
      </c>
      <c r="J10" s="91">
        <v>-10523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</row>
    <row r="11" spans="1:140" x14ac:dyDescent="0.3">
      <c r="A11" s="84" t="s">
        <v>62</v>
      </c>
      <c r="B11" s="91"/>
      <c r="C11" s="91">
        <v>-114.9</v>
      </c>
      <c r="D11" s="91">
        <v>-114.9</v>
      </c>
      <c r="E11" s="91">
        <v>-114.9</v>
      </c>
      <c r="F11" s="91">
        <v>-114.9</v>
      </c>
      <c r="G11" s="91">
        <v>-114.9</v>
      </c>
      <c r="H11" s="91">
        <v>-114.9</v>
      </c>
      <c r="I11" s="91">
        <v>-115.62</v>
      </c>
      <c r="J11" s="91">
        <v>-805.02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</row>
    <row r="12" spans="1:140" x14ac:dyDescent="0.3">
      <c r="A12" s="84" t="s">
        <v>11</v>
      </c>
      <c r="B12" s="91"/>
      <c r="C12" s="91">
        <v>-1789.59</v>
      </c>
      <c r="D12" s="91">
        <v>-1793.52</v>
      </c>
      <c r="E12" s="91">
        <v>-1791.57</v>
      </c>
      <c r="F12" s="91">
        <v>-1791.63</v>
      </c>
      <c r="G12" s="91">
        <v>-1791.51</v>
      </c>
      <c r="H12" s="91">
        <v>-2026.17</v>
      </c>
      <c r="I12" s="91">
        <v>-1795.98</v>
      </c>
      <c r="J12" s="91">
        <v>-12779.97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</row>
    <row r="13" spans="1:140" x14ac:dyDescent="0.3">
      <c r="A13" s="84" t="s">
        <v>92</v>
      </c>
      <c r="B13" s="91"/>
      <c r="C13" s="91">
        <v>-234.14</v>
      </c>
      <c r="D13" s="91"/>
      <c r="E13" s="91">
        <v>-703.75</v>
      </c>
      <c r="F13" s="91"/>
      <c r="G13" s="91">
        <v>-184.14</v>
      </c>
      <c r="H13" s="91"/>
      <c r="I13" s="91"/>
      <c r="J13" s="91">
        <v>-1122.03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 x14ac:dyDescent="0.3">
      <c r="A14" s="84" t="s">
        <v>69</v>
      </c>
      <c r="B14" s="91"/>
      <c r="C14" s="91">
        <v>-60</v>
      </c>
      <c r="D14" s="91"/>
      <c r="E14" s="91">
        <v>-460</v>
      </c>
      <c r="F14" s="91">
        <v>-559.70000000000005</v>
      </c>
      <c r="G14" s="91">
        <v>-107.5</v>
      </c>
      <c r="H14" s="91">
        <v>-440</v>
      </c>
      <c r="I14" s="91">
        <v>-805.25</v>
      </c>
      <c r="J14" s="91">
        <v>-2432.4499999999998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</row>
    <row r="15" spans="1:140" x14ac:dyDescent="0.3">
      <c r="A15" s="84" t="s">
        <v>93</v>
      </c>
      <c r="B15" s="91"/>
      <c r="C15" s="91">
        <v>-402.34000000000003</v>
      </c>
      <c r="D15" s="91">
        <v>-424.5</v>
      </c>
      <c r="E15" s="91">
        <v>-734.06</v>
      </c>
      <c r="F15" s="91">
        <v>-660.96</v>
      </c>
      <c r="G15" s="91">
        <v>-438.85</v>
      </c>
      <c r="H15" s="91">
        <v>-443.51</v>
      </c>
      <c r="I15" s="91">
        <v>-102.46</v>
      </c>
      <c r="J15" s="91">
        <v>-3206.6800000000003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</row>
    <row r="16" spans="1:140" x14ac:dyDescent="0.3">
      <c r="A16" s="84" t="s">
        <v>67</v>
      </c>
      <c r="B16" s="91"/>
      <c r="C16" s="91">
        <v>-599</v>
      </c>
      <c r="D16" s="91"/>
      <c r="E16" s="91">
        <v>-2500</v>
      </c>
      <c r="F16" s="91">
        <v>-2917.04</v>
      </c>
      <c r="G16" s="91">
        <v>-1017</v>
      </c>
      <c r="H16" s="91"/>
      <c r="I16" s="91"/>
      <c r="J16" s="91">
        <v>-7033.04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1:140" x14ac:dyDescent="0.3">
      <c r="A17" s="84" t="s">
        <v>48</v>
      </c>
      <c r="B17" s="91"/>
      <c r="C17" s="91">
        <v>61127.75</v>
      </c>
      <c r="D17" s="91">
        <v>61812</v>
      </c>
      <c r="E17" s="91">
        <v>61468.75</v>
      </c>
      <c r="F17" s="91">
        <v>61471.83</v>
      </c>
      <c r="G17" s="91">
        <v>61467.839999999997</v>
      </c>
      <c r="H17" s="91">
        <v>69291.33</v>
      </c>
      <c r="I17" s="91">
        <v>62773.25</v>
      </c>
      <c r="J17" s="91">
        <v>439412.75000000006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</row>
    <row r="18" spans="1:140" x14ac:dyDescent="0.3">
      <c r="A18" s="84" t="s">
        <v>175</v>
      </c>
      <c r="B18" s="91"/>
      <c r="C18" s="91">
        <v>-2501.2399999999998</v>
      </c>
      <c r="D18" s="91">
        <v>-2688.2</v>
      </c>
      <c r="E18" s="91">
        <v>-2260.5899999999997</v>
      </c>
      <c r="F18" s="91">
        <v>-2321.83</v>
      </c>
      <c r="G18" s="91">
        <v>-2049.4899999999998</v>
      </c>
      <c r="H18" s="91">
        <v>-2344.13</v>
      </c>
      <c r="I18" s="91">
        <v>-2535.06</v>
      </c>
      <c r="J18" s="91">
        <v>-16700.54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</row>
    <row r="19" spans="1:140" x14ac:dyDescent="0.3">
      <c r="A19" s="84" t="s">
        <v>55</v>
      </c>
      <c r="B19" s="91"/>
      <c r="C19" s="91">
        <v>-240</v>
      </c>
      <c r="D19" s="91">
        <v>-3714.88</v>
      </c>
      <c r="E19" s="91">
        <v>-1185.1199999999999</v>
      </c>
      <c r="F19" s="91">
        <v>-1965</v>
      </c>
      <c r="G19" s="91">
        <v>-678.36</v>
      </c>
      <c r="H19" s="91">
        <v>-1480</v>
      </c>
      <c r="I19" s="91">
        <v>-595</v>
      </c>
      <c r="J19" s="91">
        <v>-9858.36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</row>
    <row r="20" spans="1:140" x14ac:dyDescent="0.3">
      <c r="A20" s="84" t="s">
        <v>159</v>
      </c>
      <c r="B20" s="91"/>
      <c r="C20" s="91">
        <v>-1758.08</v>
      </c>
      <c r="D20" s="91">
        <v>-1744.67</v>
      </c>
      <c r="E20" s="91">
        <v>-1749.75</v>
      </c>
      <c r="F20" s="91">
        <v>-1750.83</v>
      </c>
      <c r="G20" s="91">
        <v>-1750.84</v>
      </c>
      <c r="H20" s="91">
        <v>-1752.33</v>
      </c>
      <c r="I20" s="91">
        <v>-1749.33</v>
      </c>
      <c r="J20" s="91">
        <v>-12255.83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</row>
    <row r="21" spans="1:140" x14ac:dyDescent="0.3">
      <c r="A21" s="84" t="s">
        <v>61</v>
      </c>
      <c r="B21" s="91"/>
      <c r="C21" s="91">
        <v>-59.66</v>
      </c>
      <c r="D21" s="91">
        <v>-64.599999999999994</v>
      </c>
      <c r="E21" s="91">
        <v>-64.599999999999994</v>
      </c>
      <c r="F21" s="91">
        <v>-64.599999999999994</v>
      </c>
      <c r="G21" s="91">
        <v>-64.599999999999994</v>
      </c>
      <c r="H21" s="91">
        <v>-64.599999999999994</v>
      </c>
      <c r="I21" s="91">
        <v>-64.599999999999994</v>
      </c>
      <c r="J21" s="91">
        <v>-447.26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</row>
    <row r="22" spans="1:140" x14ac:dyDescent="0.3">
      <c r="A22" s="84" t="s">
        <v>171</v>
      </c>
      <c r="B22" s="91"/>
      <c r="C22" s="91">
        <v>-357.03</v>
      </c>
      <c r="D22" s="91"/>
      <c r="E22" s="91">
        <v>-388.85999999999996</v>
      </c>
      <c r="F22" s="91">
        <v>-338.55</v>
      </c>
      <c r="G22" s="91">
        <v>-357.81</v>
      </c>
      <c r="H22" s="91">
        <v>-387.26</v>
      </c>
      <c r="I22" s="91">
        <v>-409.59000000000003</v>
      </c>
      <c r="J22" s="91">
        <v>-2239.1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</row>
    <row r="23" spans="1:140" x14ac:dyDescent="0.3">
      <c r="A23" s="84" t="s">
        <v>52</v>
      </c>
      <c r="B23" s="91"/>
      <c r="C23" s="91">
        <v>12.02</v>
      </c>
      <c r="D23" s="91">
        <v>21.49</v>
      </c>
      <c r="E23" s="91">
        <v>31.96</v>
      </c>
      <c r="F23" s="91">
        <v>32.950000000000003</v>
      </c>
      <c r="G23" s="91">
        <v>31.81</v>
      </c>
      <c r="H23" s="91">
        <v>17.45</v>
      </c>
      <c r="I23" s="91">
        <v>16.399999999999999</v>
      </c>
      <c r="J23" s="91">
        <v>164.07999999999998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</row>
    <row r="24" spans="1:140" x14ac:dyDescent="0.3">
      <c r="A24" s="84" t="s">
        <v>177</v>
      </c>
      <c r="B24" s="91"/>
      <c r="C24" s="91">
        <v>-5.4</v>
      </c>
      <c r="D24" s="91">
        <v>-4.7200000000000006</v>
      </c>
      <c r="E24" s="91">
        <v>-1.59</v>
      </c>
      <c r="F24" s="91">
        <v>-2</v>
      </c>
      <c r="G24" s="91">
        <v>-4.28</v>
      </c>
      <c r="H24" s="91">
        <v>-2.77</v>
      </c>
      <c r="I24" s="91">
        <v>-28.1</v>
      </c>
      <c r="J24" s="91">
        <v>-48.86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</row>
    <row r="25" spans="1:140" x14ac:dyDescent="0.3">
      <c r="A25" s="84" t="s">
        <v>64</v>
      </c>
      <c r="B25" s="91"/>
      <c r="C25" s="91">
        <v>-1.48</v>
      </c>
      <c r="D25" s="91">
        <v>-1.48</v>
      </c>
      <c r="E25" s="91">
        <v>-1.48</v>
      </c>
      <c r="F25" s="91">
        <v>-1.48</v>
      </c>
      <c r="G25" s="91">
        <v>-1.31</v>
      </c>
      <c r="H25" s="91">
        <v>-0.84</v>
      </c>
      <c r="I25" s="91">
        <v>-1.52</v>
      </c>
      <c r="J25" s="91">
        <v>-9.59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</row>
    <row r="26" spans="1:140" x14ac:dyDescent="0.3">
      <c r="A26" s="84" t="s">
        <v>151</v>
      </c>
      <c r="B26" s="91"/>
      <c r="C26" s="91">
        <v>-6542.72</v>
      </c>
      <c r="D26" s="91">
        <v>-766.53</v>
      </c>
      <c r="E26" s="91">
        <v>-10668.68</v>
      </c>
      <c r="F26" s="91">
        <v>-13843.509999999997</v>
      </c>
      <c r="G26" s="91">
        <v>-8444.510000000002</v>
      </c>
      <c r="H26" s="91">
        <v>-11730.179999999998</v>
      </c>
      <c r="I26" s="91">
        <v>-17331.949999999997</v>
      </c>
      <c r="J26" s="91">
        <v>-69328.079999999987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</row>
    <row r="27" spans="1:140" x14ac:dyDescent="0.3">
      <c r="A27" s="84" t="s">
        <v>186</v>
      </c>
      <c r="B27" s="91"/>
      <c r="C27" s="91">
        <v>-273.26</v>
      </c>
      <c r="D27" s="91">
        <v>-670.43000000000006</v>
      </c>
      <c r="E27" s="91">
        <v>-669.4</v>
      </c>
      <c r="F27" s="91">
        <v>-665.23</v>
      </c>
      <c r="G27" s="91">
        <v>-669.4</v>
      </c>
      <c r="H27" s="91">
        <v>-665.12</v>
      </c>
      <c r="I27" s="91">
        <v>-616.9</v>
      </c>
      <c r="J27" s="91">
        <v>-4229.74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</row>
    <row r="28" spans="1:140" x14ac:dyDescent="0.3">
      <c r="A28" s="84" t="s">
        <v>187</v>
      </c>
      <c r="B28" s="91"/>
      <c r="C28" s="91">
        <v>-437.48</v>
      </c>
      <c r="D28" s="91">
        <v>-464.74</v>
      </c>
      <c r="E28" s="91">
        <v>-463.95000000000005</v>
      </c>
      <c r="F28" s="91">
        <v>-460.76</v>
      </c>
      <c r="G28" s="91">
        <v>-496.70000000000005</v>
      </c>
      <c r="H28" s="91">
        <v>-493.42</v>
      </c>
      <c r="I28" s="91">
        <v>-445.28</v>
      </c>
      <c r="J28" s="91">
        <v>-3262.33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</row>
    <row r="29" spans="1:140" x14ac:dyDescent="0.3">
      <c r="A29" s="84" t="s">
        <v>188</v>
      </c>
      <c r="B29" s="91"/>
      <c r="C29" s="91">
        <v>-1939.12</v>
      </c>
      <c r="D29" s="91">
        <v>-1939.12</v>
      </c>
      <c r="E29" s="91">
        <v>-1939.12</v>
      </c>
      <c r="F29" s="91">
        <v>-1939.12</v>
      </c>
      <c r="G29" s="91">
        <v>-1939.12</v>
      </c>
      <c r="H29" s="91">
        <v>-1939.12</v>
      </c>
      <c r="I29" s="91">
        <v>-1939.12</v>
      </c>
      <c r="J29" s="91">
        <v>-13573.839999999997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</row>
    <row r="30" spans="1:140" x14ac:dyDescent="0.3">
      <c r="A30" s="84" t="s">
        <v>190</v>
      </c>
      <c r="B30" s="91"/>
      <c r="C30" s="91">
        <v>-0.26</v>
      </c>
      <c r="D30" s="91">
        <v>-0.26</v>
      </c>
      <c r="E30" s="91">
        <v>-0.22</v>
      </c>
      <c r="F30" s="91">
        <v>-0.19</v>
      </c>
      <c r="G30" s="91">
        <v>-0.65</v>
      </c>
      <c r="H30" s="91">
        <v>-0.6</v>
      </c>
      <c r="I30" s="91">
        <v>-5.83</v>
      </c>
      <c r="J30" s="91">
        <v>-8.01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</row>
    <row r="31" spans="1:140" x14ac:dyDescent="0.3">
      <c r="A31" s="84" t="s">
        <v>191</v>
      </c>
      <c r="B31" s="91"/>
      <c r="C31" s="91">
        <v>-654.16999999999996</v>
      </c>
      <c r="D31" s="91">
        <v>-646.79999999999995</v>
      </c>
      <c r="E31" s="91">
        <v>-649.87</v>
      </c>
      <c r="F31" s="91">
        <v>-663.11</v>
      </c>
      <c r="G31" s="91">
        <v>-656.09</v>
      </c>
      <c r="H31" s="91">
        <v>-669.16</v>
      </c>
      <c r="I31" s="91">
        <v>-662.36</v>
      </c>
      <c r="J31" s="91">
        <v>-4601.5599999999995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</row>
    <row r="32" spans="1:140" x14ac:dyDescent="0.3">
      <c r="A32" s="84" t="s">
        <v>100</v>
      </c>
      <c r="B32" s="91"/>
      <c r="C32" s="91">
        <v>-313.94</v>
      </c>
      <c r="D32" s="91">
        <v>-321.31</v>
      </c>
      <c r="E32" s="91">
        <v>-318.24</v>
      </c>
      <c r="F32" s="91">
        <v>-305</v>
      </c>
      <c r="G32" s="91">
        <v>-312.02</v>
      </c>
      <c r="H32" s="91">
        <v>-298.95</v>
      </c>
      <c r="I32" s="91">
        <v>-305.75</v>
      </c>
      <c r="J32" s="91">
        <v>-2175.21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</row>
    <row r="33" spans="1:140" x14ac:dyDescent="0.3">
      <c r="A33" s="84" t="s">
        <v>204</v>
      </c>
      <c r="B33" s="91"/>
      <c r="C33" s="91">
        <v>-587.46999999999991</v>
      </c>
      <c r="D33" s="91"/>
      <c r="E33" s="91">
        <v>-3251.72</v>
      </c>
      <c r="F33" s="91">
        <v>-6717.2500000000009</v>
      </c>
      <c r="G33" s="91">
        <v>-5034.25</v>
      </c>
      <c r="H33" s="91">
        <v>-5081.5</v>
      </c>
      <c r="I33" s="91">
        <v>-10366.509999999998</v>
      </c>
      <c r="J33" s="91">
        <v>-31038.7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</row>
    <row r="34" spans="1:140" x14ac:dyDescent="0.3">
      <c r="A34" s="84" t="s">
        <v>210</v>
      </c>
      <c r="B34" s="91"/>
      <c r="C34" s="91">
        <v>-6659.9599999999991</v>
      </c>
      <c r="D34" s="91">
        <v>-6704.2999999999993</v>
      </c>
      <c r="E34" s="91">
        <v>-6694</v>
      </c>
      <c r="F34" s="91">
        <v>-6652.32</v>
      </c>
      <c r="G34" s="91">
        <v>-7122</v>
      </c>
      <c r="H34" s="91">
        <v>-7079.2</v>
      </c>
      <c r="I34" s="91">
        <v>-6450.13</v>
      </c>
      <c r="J34" s="91">
        <v>-47361.909999999996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</row>
    <row r="35" spans="1:140" x14ac:dyDescent="0.3">
      <c r="A35" s="84" t="s">
        <v>216</v>
      </c>
      <c r="B35" s="91"/>
      <c r="C35" s="91">
        <v>-102</v>
      </c>
      <c r="D35" s="91"/>
      <c r="E35" s="91">
        <v>-1506.8200000000002</v>
      </c>
      <c r="F35" s="91">
        <v>-3010.38</v>
      </c>
      <c r="G35" s="91">
        <v>-225</v>
      </c>
      <c r="H35" s="91">
        <v>-135</v>
      </c>
      <c r="I35" s="91"/>
      <c r="J35" s="91">
        <v>-4979.2000000000007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</row>
    <row r="36" spans="1:140" x14ac:dyDescent="0.3">
      <c r="A36" s="84" t="s">
        <v>202</v>
      </c>
      <c r="B36" s="91"/>
      <c r="C36" s="91">
        <v>-470.8</v>
      </c>
      <c r="D36" s="91">
        <v>-642</v>
      </c>
      <c r="E36" s="91">
        <v>-821.76</v>
      </c>
      <c r="F36" s="91">
        <v>-1489.44</v>
      </c>
      <c r="G36" s="91">
        <v>-1712</v>
      </c>
      <c r="H36" s="91">
        <v>-1677.76</v>
      </c>
      <c r="I36" s="91">
        <v>-1280.2</v>
      </c>
      <c r="J36" s="91">
        <v>-8093.96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</row>
    <row r="37" spans="1:140" x14ac:dyDescent="0.3">
      <c r="A37" s="84" t="s">
        <v>54</v>
      </c>
      <c r="B37" s="91"/>
      <c r="C37" s="91">
        <v>10000</v>
      </c>
      <c r="D37" s="91"/>
      <c r="E37" s="91">
        <v>10110</v>
      </c>
      <c r="F37" s="91"/>
      <c r="G37" s="91">
        <v>100</v>
      </c>
      <c r="H37" s="91">
        <v>11250</v>
      </c>
      <c r="I37" s="91">
        <v>350</v>
      </c>
      <c r="J37" s="91">
        <v>31810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</row>
    <row r="38" spans="1:140" x14ac:dyDescent="0.3">
      <c r="A38" s="84" t="s">
        <v>254</v>
      </c>
      <c r="B38" s="91"/>
      <c r="C38" s="91">
        <v>10112.299999999999</v>
      </c>
      <c r="D38" s="91">
        <v>24713.74</v>
      </c>
      <c r="E38" s="91">
        <v>8095.67</v>
      </c>
      <c r="F38" s="91"/>
      <c r="G38" s="91">
        <v>18419.5</v>
      </c>
      <c r="H38" s="91">
        <v>3973.35</v>
      </c>
      <c r="I38" s="91">
        <v>5911.23</v>
      </c>
      <c r="J38" s="91">
        <v>71225.789999999994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</row>
    <row r="39" spans="1:140" x14ac:dyDescent="0.3">
      <c r="A39" s="84" t="s">
        <v>297</v>
      </c>
      <c r="B39" s="91"/>
      <c r="C39" s="91">
        <v>-39.99</v>
      </c>
      <c r="D39" s="91"/>
      <c r="E39" s="91"/>
      <c r="F39" s="91"/>
      <c r="G39" s="91"/>
      <c r="H39" s="91"/>
      <c r="I39" s="91"/>
      <c r="J39" s="91">
        <v>-39.99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</row>
    <row r="40" spans="1:140" x14ac:dyDescent="0.3">
      <c r="A40" s="84" t="s">
        <v>262</v>
      </c>
      <c r="B40" s="91"/>
      <c r="C40" s="91">
        <v>-556.52</v>
      </c>
      <c r="D40" s="91"/>
      <c r="E40" s="91">
        <v>-241.74</v>
      </c>
      <c r="F40" s="91"/>
      <c r="G40" s="91">
        <v>-1028.05</v>
      </c>
      <c r="H40" s="91">
        <v>-65</v>
      </c>
      <c r="I40" s="91"/>
      <c r="J40" s="91">
        <v>-1891.31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</row>
    <row r="41" spans="1:140" x14ac:dyDescent="0.3">
      <c r="A41" s="84" t="s">
        <v>256</v>
      </c>
      <c r="B41" s="91"/>
      <c r="C41" s="91">
        <v>-758.2</v>
      </c>
      <c r="D41" s="91">
        <v>-758.2</v>
      </c>
      <c r="E41" s="91">
        <v>-758.2</v>
      </c>
      <c r="F41" s="91">
        <v>-758.2</v>
      </c>
      <c r="G41" s="91">
        <v>-758.2</v>
      </c>
      <c r="H41" s="91">
        <v>-758.2</v>
      </c>
      <c r="I41" s="91">
        <v>-1010.2500000000001</v>
      </c>
      <c r="J41" s="91">
        <v>-5559.45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</row>
    <row r="42" spans="1:140" x14ac:dyDescent="0.3">
      <c r="A42" s="84" t="s">
        <v>258</v>
      </c>
      <c r="B42" s="91"/>
      <c r="C42" s="91">
        <v>-504.1</v>
      </c>
      <c r="D42" s="91">
        <v>-504.1</v>
      </c>
      <c r="E42" s="91">
        <v>-504.1</v>
      </c>
      <c r="F42" s="91">
        <v>-504.1</v>
      </c>
      <c r="G42" s="91">
        <v>-504.1</v>
      </c>
      <c r="H42" s="91">
        <v>-504.1</v>
      </c>
      <c r="I42" s="91">
        <v>-252.05</v>
      </c>
      <c r="J42" s="91">
        <v>-3276.65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</row>
    <row r="43" spans="1:140" x14ac:dyDescent="0.3">
      <c r="A43" s="84" t="s">
        <v>264</v>
      </c>
      <c r="B43" s="91"/>
      <c r="C43" s="91">
        <v>-8850</v>
      </c>
      <c r="D43" s="91"/>
      <c r="E43" s="91"/>
      <c r="F43" s="91"/>
      <c r="G43" s="91"/>
      <c r="H43" s="91"/>
      <c r="I43" s="91"/>
      <c r="J43" s="91">
        <v>-8850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</row>
    <row r="44" spans="1:140" x14ac:dyDescent="0.3">
      <c r="A44" s="84" t="s">
        <v>355</v>
      </c>
      <c r="B44" s="91"/>
      <c r="C44" s="91">
        <v>956.09000000001049</v>
      </c>
      <c r="D44" s="91">
        <v>-249053.38</v>
      </c>
      <c r="E44" s="91">
        <v>936.15</v>
      </c>
      <c r="F44" s="91">
        <v>935.16</v>
      </c>
      <c r="G44" s="91">
        <v>936.30000000000007</v>
      </c>
      <c r="H44" s="91">
        <v>950.66</v>
      </c>
      <c r="I44" s="91">
        <v>951.71</v>
      </c>
      <c r="J44" s="91">
        <v>-243387.31000000003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</row>
    <row r="45" spans="1:140" x14ac:dyDescent="0.3">
      <c r="A45" s="84" t="s">
        <v>372</v>
      </c>
      <c r="B45" s="91"/>
      <c r="C45" s="91">
        <v>3871.4399999999951</v>
      </c>
      <c r="D45" s="91">
        <v>252890.20000000013</v>
      </c>
      <c r="E45" s="91">
        <v>4093.6399999999849</v>
      </c>
      <c r="F45" s="91">
        <v>17215.78</v>
      </c>
      <c r="G45" s="91">
        <v>-5014.0800000000017</v>
      </c>
      <c r="H45" s="91">
        <v>-3790.3799999999974</v>
      </c>
      <c r="I45" s="91">
        <v>14993.929999999978</v>
      </c>
      <c r="J45" s="91">
        <v>284260.53000000009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</row>
    <row r="46" spans="1:140" x14ac:dyDescent="0.3">
      <c r="A46" s="84" t="s">
        <v>439</v>
      </c>
      <c r="B46" s="91"/>
      <c r="C46" s="91">
        <v>-10112.299999999999</v>
      </c>
      <c r="D46" s="91">
        <v>12757.44</v>
      </c>
      <c r="E46" s="91">
        <v>-29888.620000000003</v>
      </c>
      <c r="F46" s="91">
        <v>13299.16</v>
      </c>
      <c r="G46" s="91">
        <v>-11259.25</v>
      </c>
      <c r="H46" s="91">
        <v>-3973.35</v>
      </c>
      <c r="I46" s="91">
        <v>-5911.23</v>
      </c>
      <c r="J46" s="91">
        <v>-35088.15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</row>
    <row r="47" spans="1:140" x14ac:dyDescent="0.3">
      <c r="A47" s="84" t="s">
        <v>446</v>
      </c>
      <c r="B47" s="91"/>
      <c r="C47" s="91">
        <v>655.78000000000065</v>
      </c>
      <c r="D47" s="91">
        <v>-504.74000000000024</v>
      </c>
      <c r="E47" s="91">
        <v>-151.04000000000025</v>
      </c>
      <c r="F47" s="91">
        <v>-2.2737367544323206E-13</v>
      </c>
      <c r="G47" s="91">
        <v>-2.2737367544323206E-13</v>
      </c>
      <c r="H47" s="91">
        <v>-2.2737367544323206E-13</v>
      </c>
      <c r="I47" s="91">
        <v>-4.5474735088646412E-13</v>
      </c>
      <c r="J47" s="91">
        <v>-9.6633812063373625E-13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</row>
    <row r="48" spans="1:140" x14ac:dyDescent="0.3">
      <c r="A48" s="84" t="s">
        <v>452</v>
      </c>
      <c r="B48" s="91"/>
      <c r="C48" s="91">
        <v>0</v>
      </c>
      <c r="D48" s="91">
        <v>2.2737367544323206E-13</v>
      </c>
      <c r="E48" s="91">
        <v>-2.2737367544323206E-13</v>
      </c>
      <c r="F48" s="91">
        <v>-4.2632564145606011E-14</v>
      </c>
      <c r="G48" s="91">
        <v>-2.2737367544323206E-13</v>
      </c>
      <c r="H48" s="91">
        <v>2.9132252166164108E-13</v>
      </c>
      <c r="I48" s="91">
        <v>0</v>
      </c>
      <c r="J48" s="91">
        <v>2.1316282072803006E-14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</row>
    <row r="49" spans="1:140" x14ac:dyDescent="0.3">
      <c r="A49" s="84" t="s">
        <v>463</v>
      </c>
      <c r="B49" s="91"/>
      <c r="C49" s="91">
        <v>0</v>
      </c>
      <c r="D49" s="91">
        <v>0</v>
      </c>
      <c r="E49" s="91">
        <v>0</v>
      </c>
      <c r="F49" s="91">
        <v>940</v>
      </c>
      <c r="G49" s="91">
        <v>0</v>
      </c>
      <c r="H49" s="91">
        <v>-940</v>
      </c>
      <c r="I49" s="91">
        <v>0</v>
      </c>
      <c r="J49" s="91">
        <v>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</row>
    <row r="50" spans="1:140" x14ac:dyDescent="0.3">
      <c r="A50" s="84" t="s">
        <v>472</v>
      </c>
      <c r="B50" s="91"/>
      <c r="C50" s="91">
        <v>-2579.7799999999988</v>
      </c>
      <c r="D50" s="91">
        <v>-6986.4100000000144</v>
      </c>
      <c r="E50" s="91">
        <v>-313.65000000000305</v>
      </c>
      <c r="F50" s="91">
        <v>-9090.89</v>
      </c>
      <c r="G50" s="91">
        <v>-2301.1599999999989</v>
      </c>
      <c r="H50" s="91">
        <v>3235.5299999999997</v>
      </c>
      <c r="I50" s="91">
        <v>-295.99000000000069</v>
      </c>
      <c r="J50" s="91">
        <v>-18332.35000000002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</row>
    <row r="51" spans="1:140" x14ac:dyDescent="0.3">
      <c r="A51" s="84" t="s">
        <v>506</v>
      </c>
      <c r="B51" s="91"/>
      <c r="C51" s="91">
        <v>283.33</v>
      </c>
      <c r="D51" s="91">
        <v>-283.33</v>
      </c>
      <c r="E51" s="91"/>
      <c r="F51" s="91"/>
      <c r="G51" s="91"/>
      <c r="H51" s="91"/>
      <c r="I51" s="91"/>
      <c r="J51" s="91">
        <v>0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</row>
    <row r="52" spans="1:140" x14ac:dyDescent="0.3">
      <c r="A52" s="84" t="s">
        <v>510</v>
      </c>
      <c r="B52" s="91"/>
      <c r="C52" s="91">
        <v>0</v>
      </c>
      <c r="D52" s="91">
        <v>0</v>
      </c>
      <c r="E52" s="91">
        <v>6326</v>
      </c>
      <c r="F52" s="91">
        <v>3125</v>
      </c>
      <c r="G52" s="91">
        <v>3124</v>
      </c>
      <c r="H52" s="91">
        <v>3131.9999999999995</v>
      </c>
      <c r="I52" s="91">
        <v>3132</v>
      </c>
      <c r="J52" s="91">
        <v>18839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</row>
    <row r="53" spans="1:140" x14ac:dyDescent="0.3">
      <c r="A53" s="84" t="s">
        <v>125</v>
      </c>
      <c r="B53" s="91"/>
      <c r="C53" s="91"/>
      <c r="D53" s="91">
        <v>-1997.71</v>
      </c>
      <c r="E53" s="91"/>
      <c r="F53" s="91"/>
      <c r="G53" s="91">
        <v>-838.41</v>
      </c>
      <c r="H53" s="91"/>
      <c r="I53" s="91"/>
      <c r="J53" s="91">
        <v>-2836.12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</row>
    <row r="54" spans="1:140" x14ac:dyDescent="0.3">
      <c r="A54" s="84" t="s">
        <v>160</v>
      </c>
      <c r="B54" s="91"/>
      <c r="C54" s="91"/>
      <c r="D54" s="91">
        <v>-8.36</v>
      </c>
      <c r="E54" s="91">
        <v>-162.24</v>
      </c>
      <c r="F54" s="91">
        <v>-277.78000000000003</v>
      </c>
      <c r="G54" s="91">
        <v>-180.64000000000001</v>
      </c>
      <c r="H54" s="91">
        <v>-97.85</v>
      </c>
      <c r="I54" s="91">
        <v>-176.15</v>
      </c>
      <c r="J54" s="91">
        <v>-903.0200000000001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</row>
    <row r="55" spans="1:140" x14ac:dyDescent="0.3">
      <c r="A55" s="84" t="s">
        <v>516</v>
      </c>
      <c r="B55" s="91"/>
      <c r="C55" s="91"/>
      <c r="D55" s="91">
        <v>-2393.0100000000002</v>
      </c>
      <c r="E55" s="91">
        <v>-384</v>
      </c>
      <c r="F55" s="91"/>
      <c r="G55" s="91"/>
      <c r="H55" s="91"/>
      <c r="I55" s="91"/>
      <c r="J55" s="91">
        <v>-2777.01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</row>
    <row r="56" spans="1:140" x14ac:dyDescent="0.3">
      <c r="A56" s="84" t="s">
        <v>521</v>
      </c>
      <c r="B56" s="91"/>
      <c r="C56" s="91"/>
      <c r="D56" s="91">
        <v>-101</v>
      </c>
      <c r="E56" s="91"/>
      <c r="F56" s="91">
        <v>-125</v>
      </c>
      <c r="G56" s="91"/>
      <c r="H56" s="91"/>
      <c r="I56" s="91"/>
      <c r="J56" s="91">
        <v>-226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</row>
    <row r="57" spans="1:140" x14ac:dyDescent="0.3">
      <c r="A57" s="84" t="s">
        <v>222</v>
      </c>
      <c r="B57" s="91"/>
      <c r="C57" s="91"/>
      <c r="D57" s="91">
        <v>-1940</v>
      </c>
      <c r="E57" s="91">
        <v>-3000</v>
      </c>
      <c r="F57" s="91">
        <v>-2030</v>
      </c>
      <c r="G57" s="91">
        <v>-5830</v>
      </c>
      <c r="H57" s="91">
        <v>-3000</v>
      </c>
      <c r="I57" s="91">
        <v>-4200</v>
      </c>
      <c r="J57" s="91">
        <v>-20000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</row>
    <row r="58" spans="1:140" x14ac:dyDescent="0.3">
      <c r="A58" s="84" t="s">
        <v>529</v>
      </c>
      <c r="B58" s="91"/>
      <c r="C58" s="91">
        <v>-10112.299999999999</v>
      </c>
      <c r="D58" s="91">
        <v>-10694.000000000002</v>
      </c>
      <c r="E58" s="91">
        <v>-8095.67</v>
      </c>
      <c r="F58" s="91"/>
      <c r="G58" s="91">
        <v>-18419.5</v>
      </c>
      <c r="H58" s="91">
        <v>-3973.35</v>
      </c>
      <c r="I58" s="91">
        <v>-5911.23</v>
      </c>
      <c r="J58" s="91">
        <v>-57206.05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</row>
    <row r="59" spans="1:140" x14ac:dyDescent="0.3">
      <c r="A59" s="84" t="s">
        <v>532</v>
      </c>
      <c r="B59" s="91"/>
      <c r="C59" s="91">
        <v>0</v>
      </c>
      <c r="D59" s="91">
        <v>0</v>
      </c>
      <c r="E59" s="91">
        <v>-1.4779288903810084E-12</v>
      </c>
      <c r="F59" s="91">
        <v>-1.8189894035458565E-12</v>
      </c>
      <c r="G59" s="91">
        <v>3.4106051316484809E-13</v>
      </c>
      <c r="H59" s="91">
        <v>-1.1368683772161603E-13</v>
      </c>
      <c r="I59" s="91">
        <v>0</v>
      </c>
      <c r="J59" s="91">
        <v>-3.0695446184836328E-12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</row>
    <row r="60" spans="1:140" x14ac:dyDescent="0.3">
      <c r="A60" s="84" t="s">
        <v>536</v>
      </c>
      <c r="B60" s="91"/>
      <c r="C60" s="91">
        <v>0</v>
      </c>
      <c r="D60" s="91">
        <v>23451.439999999999</v>
      </c>
      <c r="E60" s="91">
        <v>-21792.949999999997</v>
      </c>
      <c r="F60" s="91">
        <v>-1658.49</v>
      </c>
      <c r="G60" s="91">
        <v>0</v>
      </c>
      <c r="H60" s="91">
        <v>0</v>
      </c>
      <c r="I60" s="91"/>
      <c r="J60" s="91">
        <v>1.5916157281026244E-12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</row>
    <row r="61" spans="1:140" x14ac:dyDescent="0.3">
      <c r="A61" s="84" t="s">
        <v>541</v>
      </c>
      <c r="B61" s="91"/>
      <c r="C61" s="91">
        <v>10112.299999999999</v>
      </c>
      <c r="D61" s="91">
        <v>-12757.44</v>
      </c>
      <c r="E61" s="91">
        <v>29888.620000000003</v>
      </c>
      <c r="F61" s="91">
        <v>12839.73</v>
      </c>
      <c r="G61" s="91">
        <v>7238.26</v>
      </c>
      <c r="H61" s="91">
        <v>3973.35</v>
      </c>
      <c r="I61" s="91">
        <v>5911.23</v>
      </c>
      <c r="J61" s="91">
        <v>57206.05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</row>
    <row r="62" spans="1:140" x14ac:dyDescent="0.3">
      <c r="A62" s="84" t="s">
        <v>333</v>
      </c>
      <c r="B62" s="91"/>
      <c r="C62" s="91"/>
      <c r="D62" s="91">
        <v>-23451.439999999999</v>
      </c>
      <c r="E62" s="91"/>
      <c r="F62" s="91">
        <v>-4211.05</v>
      </c>
      <c r="G62" s="91">
        <v>-4200</v>
      </c>
      <c r="H62" s="91">
        <v>-2711.05</v>
      </c>
      <c r="I62" s="91">
        <v>-4648.93</v>
      </c>
      <c r="J62" s="91">
        <v>-39222.47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</row>
    <row r="63" spans="1:140" x14ac:dyDescent="0.3">
      <c r="A63" s="84" t="s">
        <v>49</v>
      </c>
      <c r="B63" s="91"/>
      <c r="C63" s="91"/>
      <c r="D63" s="91"/>
      <c r="E63" s="91">
        <v>886.5</v>
      </c>
      <c r="F63" s="91"/>
      <c r="G63" s="91"/>
      <c r="H63" s="91"/>
      <c r="I63" s="91"/>
      <c r="J63" s="91">
        <v>886.5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</row>
    <row r="64" spans="1:140" x14ac:dyDescent="0.3">
      <c r="A64" s="84" t="s">
        <v>197</v>
      </c>
      <c r="B64" s="91"/>
      <c r="C64" s="91"/>
      <c r="D64" s="91"/>
      <c r="E64" s="91">
        <v>33642.42</v>
      </c>
      <c r="F64" s="91"/>
      <c r="G64" s="91">
        <v>1960</v>
      </c>
      <c r="H64" s="91">
        <v>2630.64</v>
      </c>
      <c r="I64" s="91">
        <v>10432.24</v>
      </c>
      <c r="J64" s="91">
        <v>48665.299999999996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</row>
    <row r="65" spans="1:140" x14ac:dyDescent="0.3">
      <c r="A65" s="84" t="s">
        <v>53</v>
      </c>
      <c r="B65" s="91"/>
      <c r="C65" s="91"/>
      <c r="D65" s="91"/>
      <c r="E65" s="91">
        <v>126.44</v>
      </c>
      <c r="F65" s="91"/>
      <c r="G65" s="91">
        <v>0</v>
      </c>
      <c r="H65" s="91"/>
      <c r="I65" s="91">
        <v>105.78</v>
      </c>
      <c r="J65" s="91">
        <v>232.22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</row>
    <row r="66" spans="1:140" x14ac:dyDescent="0.3">
      <c r="A66" s="84" t="s">
        <v>205</v>
      </c>
      <c r="B66" s="91"/>
      <c r="C66" s="91"/>
      <c r="D66" s="91"/>
      <c r="E66" s="91">
        <v>-69.489999999999995</v>
      </c>
      <c r="F66" s="91">
        <v>-805</v>
      </c>
      <c r="G66" s="91">
        <v>-187.24</v>
      </c>
      <c r="H66" s="91">
        <v>-111.68</v>
      </c>
      <c r="I66" s="91"/>
      <c r="J66" s="91">
        <v>-1173.4100000000001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</row>
    <row r="67" spans="1:140" x14ac:dyDescent="0.3">
      <c r="A67" s="84" t="s">
        <v>47</v>
      </c>
      <c r="B67" s="91"/>
      <c r="C67" s="91"/>
      <c r="D67" s="91"/>
      <c r="E67" s="91">
        <v>-580</v>
      </c>
      <c r="F67" s="91"/>
      <c r="G67" s="91"/>
      <c r="H67" s="91"/>
      <c r="I67" s="91"/>
      <c r="J67" s="91">
        <v>-580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</row>
    <row r="68" spans="1:140" x14ac:dyDescent="0.3">
      <c r="A68" s="84" t="s">
        <v>90</v>
      </c>
      <c r="B68" s="91"/>
      <c r="C68" s="91"/>
      <c r="D68" s="91"/>
      <c r="E68" s="91">
        <v>-7402.9</v>
      </c>
      <c r="F68" s="91">
        <v>-1516.29</v>
      </c>
      <c r="G68" s="91">
        <v>-1435.29</v>
      </c>
      <c r="H68" s="91">
        <v>-1435.29</v>
      </c>
      <c r="I68" s="91">
        <v>-2925.2799999999997</v>
      </c>
      <c r="J68" s="91">
        <v>-14715.05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</row>
    <row r="69" spans="1:140" x14ac:dyDescent="0.3">
      <c r="A69" s="84" t="s">
        <v>834</v>
      </c>
      <c r="B69" s="91"/>
      <c r="C69" s="91"/>
      <c r="D69" s="91"/>
      <c r="E69" s="91">
        <v>-2096.83</v>
      </c>
      <c r="F69" s="91"/>
      <c r="G69" s="91">
        <v>-480</v>
      </c>
      <c r="H69" s="91"/>
      <c r="I69" s="91">
        <v>1616.83</v>
      </c>
      <c r="J69" s="91">
        <v>-960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</row>
    <row r="70" spans="1:140" x14ac:dyDescent="0.3">
      <c r="A70" s="84" t="s">
        <v>850</v>
      </c>
      <c r="B70" s="91"/>
      <c r="C70" s="91"/>
      <c r="D70" s="91"/>
      <c r="E70" s="91">
        <v>-3125</v>
      </c>
      <c r="F70" s="91">
        <v>1</v>
      </c>
      <c r="G70" s="91">
        <v>-8</v>
      </c>
      <c r="H70" s="91"/>
      <c r="I70" s="91">
        <v>1089</v>
      </c>
      <c r="J70" s="91">
        <v>-2043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</row>
    <row r="71" spans="1:140" x14ac:dyDescent="0.3">
      <c r="A71" s="84" t="s">
        <v>854</v>
      </c>
      <c r="B71" s="91"/>
      <c r="C71" s="91"/>
      <c r="D71" s="91"/>
      <c r="E71" s="91">
        <v>-6326</v>
      </c>
      <c r="F71" s="91">
        <v>-3125</v>
      </c>
      <c r="G71" s="91">
        <v>-3124</v>
      </c>
      <c r="H71" s="91">
        <v>-3132</v>
      </c>
      <c r="I71" s="91">
        <v>-3132</v>
      </c>
      <c r="J71" s="91">
        <v>-18839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</row>
    <row r="72" spans="1:140" x14ac:dyDescent="0.3">
      <c r="A72" s="84" t="s">
        <v>82</v>
      </c>
      <c r="B72" s="91"/>
      <c r="C72" s="91"/>
      <c r="D72" s="91"/>
      <c r="E72" s="91">
        <v>9451</v>
      </c>
      <c r="F72" s="91">
        <v>3124</v>
      </c>
      <c r="G72" s="91">
        <v>3132</v>
      </c>
      <c r="H72" s="91">
        <v>3132</v>
      </c>
      <c r="I72" s="91">
        <v>2043</v>
      </c>
      <c r="J72" s="91">
        <v>20882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</row>
    <row r="73" spans="1:140" x14ac:dyDescent="0.3">
      <c r="A73" s="84" t="s">
        <v>257</v>
      </c>
      <c r="B73" s="91"/>
      <c r="C73" s="91"/>
      <c r="D73" s="91"/>
      <c r="E73" s="91">
        <v>-5174.88</v>
      </c>
      <c r="F73" s="91"/>
      <c r="G73" s="91"/>
      <c r="H73" s="91"/>
      <c r="I73" s="91"/>
      <c r="J73" s="91">
        <v>-5174.88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</row>
    <row r="74" spans="1:140" x14ac:dyDescent="0.3">
      <c r="A74" s="84" t="s">
        <v>260</v>
      </c>
      <c r="B74" s="91"/>
      <c r="C74" s="91"/>
      <c r="D74" s="91"/>
      <c r="E74" s="91">
        <v>-1658.49</v>
      </c>
      <c r="F74" s="91"/>
      <c r="G74" s="91"/>
      <c r="H74" s="91"/>
      <c r="I74" s="91"/>
      <c r="J74" s="91">
        <v>-1658.49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</row>
    <row r="75" spans="1:140" x14ac:dyDescent="0.3">
      <c r="A75" s="84" t="s">
        <v>1039</v>
      </c>
      <c r="B75" s="91"/>
      <c r="C75" s="91"/>
      <c r="D75" s="91"/>
      <c r="E75" s="91"/>
      <c r="F75" s="91">
        <v>-118.58</v>
      </c>
      <c r="G75" s="91"/>
      <c r="H75" s="91"/>
      <c r="I75" s="91"/>
      <c r="J75" s="91">
        <v>-118.58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</row>
    <row r="76" spans="1:140" x14ac:dyDescent="0.3">
      <c r="A76" s="84" t="s">
        <v>1201</v>
      </c>
      <c r="B76" s="91"/>
      <c r="C76" s="91"/>
      <c r="D76" s="91"/>
      <c r="E76" s="91"/>
      <c r="F76" s="91"/>
      <c r="G76" s="91">
        <v>21748</v>
      </c>
      <c r="H76" s="91"/>
      <c r="I76" s="91"/>
      <c r="J76" s="91">
        <v>21748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</row>
    <row r="77" spans="1:140" x14ac:dyDescent="0.3">
      <c r="A77" s="84" t="s">
        <v>1203</v>
      </c>
      <c r="B77" s="91"/>
      <c r="C77" s="91"/>
      <c r="D77" s="91"/>
      <c r="E77" s="91"/>
      <c r="F77" s="91">
        <v>11000</v>
      </c>
      <c r="G77" s="91"/>
      <c r="H77" s="91"/>
      <c r="I77" s="91"/>
      <c r="J77" s="91">
        <v>11000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</row>
    <row r="78" spans="1:140" x14ac:dyDescent="0.3">
      <c r="A78" s="84" t="s">
        <v>203</v>
      </c>
      <c r="B78" s="91"/>
      <c r="C78" s="91"/>
      <c r="D78" s="91"/>
      <c r="E78" s="91"/>
      <c r="F78" s="91">
        <v>-950</v>
      </c>
      <c r="G78" s="91"/>
      <c r="H78" s="91"/>
      <c r="I78" s="91"/>
      <c r="J78" s="91">
        <v>-950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</row>
    <row r="79" spans="1:140" x14ac:dyDescent="0.3">
      <c r="A79" s="84" t="s">
        <v>206</v>
      </c>
      <c r="B79" s="91"/>
      <c r="C79" s="91"/>
      <c r="D79" s="91"/>
      <c r="E79" s="91"/>
      <c r="F79" s="91">
        <v>-228</v>
      </c>
      <c r="G79" s="91">
        <v>-331.64</v>
      </c>
      <c r="H79" s="91"/>
      <c r="I79" s="91"/>
      <c r="J79" s="91">
        <v>-559.64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</row>
    <row r="80" spans="1:140" x14ac:dyDescent="0.3">
      <c r="A80" s="84" t="s">
        <v>189</v>
      </c>
      <c r="B80" s="91"/>
      <c r="C80" s="91"/>
      <c r="D80" s="91"/>
      <c r="E80" s="91"/>
      <c r="F80" s="91"/>
      <c r="G80" s="91">
        <v>-157.19999999999999</v>
      </c>
      <c r="H80" s="91"/>
      <c r="I80" s="91"/>
      <c r="J80" s="91">
        <v>-157.19999999999999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</row>
    <row r="81" spans="1:140" x14ac:dyDescent="0.3">
      <c r="A81" s="84" t="s">
        <v>59</v>
      </c>
      <c r="B81" s="91"/>
      <c r="C81" s="91"/>
      <c r="D81" s="91"/>
      <c r="E81" s="91"/>
      <c r="F81" s="91"/>
      <c r="G81" s="91">
        <v>-99.99</v>
      </c>
      <c r="H81" s="91"/>
      <c r="I81" s="91"/>
      <c r="J81" s="91">
        <v>-99.99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</row>
    <row r="82" spans="1:140" x14ac:dyDescent="0.3">
      <c r="A82" s="84" t="s">
        <v>7</v>
      </c>
      <c r="B82" s="91"/>
      <c r="C82" s="91"/>
      <c r="D82" s="91"/>
      <c r="E82" s="91"/>
      <c r="F82" s="91">
        <v>-7500</v>
      </c>
      <c r="G82" s="91">
        <v>-500.00000000000023</v>
      </c>
      <c r="H82" s="91"/>
      <c r="I82" s="91"/>
      <c r="J82" s="91">
        <v>-8000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</row>
    <row r="83" spans="1:140" x14ac:dyDescent="0.3">
      <c r="A83" s="84" t="s">
        <v>129</v>
      </c>
      <c r="B83" s="91"/>
      <c r="C83" s="91"/>
      <c r="D83" s="91"/>
      <c r="E83" s="91"/>
      <c r="F83" s="91"/>
      <c r="G83" s="91">
        <v>-262</v>
      </c>
      <c r="H83" s="91"/>
      <c r="I83" s="91"/>
      <c r="J83" s="91">
        <v>-262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</row>
    <row r="84" spans="1:140" x14ac:dyDescent="0.3">
      <c r="A84" s="84" t="s">
        <v>130</v>
      </c>
      <c r="B84" s="91"/>
      <c r="C84" s="91"/>
      <c r="D84" s="91"/>
      <c r="E84" s="91"/>
      <c r="F84" s="91">
        <v>-1468.04</v>
      </c>
      <c r="G84" s="91"/>
      <c r="H84" s="91">
        <v>-1439.49</v>
      </c>
      <c r="I84" s="91"/>
      <c r="J84" s="91">
        <v>-2907.5299999999997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</row>
    <row r="85" spans="1:140" x14ac:dyDescent="0.3">
      <c r="A85" s="84" t="s">
        <v>1307</v>
      </c>
      <c r="B85" s="91"/>
      <c r="C85" s="91"/>
      <c r="D85" s="91"/>
      <c r="E85" s="91"/>
      <c r="F85" s="91"/>
      <c r="G85" s="91">
        <v>-84</v>
      </c>
      <c r="H85" s="91"/>
      <c r="I85" s="91"/>
      <c r="J85" s="91">
        <v>-84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</row>
    <row r="86" spans="1:140" x14ac:dyDescent="0.3">
      <c r="A86" s="84" t="s">
        <v>219</v>
      </c>
      <c r="B86" s="91"/>
      <c r="C86" s="91"/>
      <c r="D86" s="91"/>
      <c r="E86" s="91"/>
      <c r="F86" s="91">
        <v>-750</v>
      </c>
      <c r="G86" s="91">
        <v>-650</v>
      </c>
      <c r="H86" s="91"/>
      <c r="I86" s="91">
        <v>-357.25</v>
      </c>
      <c r="J86" s="91">
        <v>-1757.25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</row>
    <row r="87" spans="1:140" x14ac:dyDescent="0.3">
      <c r="A87" s="84" t="s">
        <v>65</v>
      </c>
      <c r="B87" s="91"/>
      <c r="C87" s="91"/>
      <c r="D87" s="91"/>
      <c r="E87" s="91"/>
      <c r="F87" s="91">
        <v>-76.03</v>
      </c>
      <c r="G87" s="91">
        <v>-56.52</v>
      </c>
      <c r="H87" s="91">
        <v>-479.66</v>
      </c>
      <c r="I87" s="91"/>
      <c r="J87" s="91">
        <v>-612.21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</row>
    <row r="88" spans="1:140" x14ac:dyDescent="0.3">
      <c r="A88" s="84" t="s">
        <v>1340</v>
      </c>
      <c r="B88" s="91"/>
      <c r="C88" s="91"/>
      <c r="D88" s="91"/>
      <c r="E88" s="91"/>
      <c r="F88" s="91"/>
      <c r="G88" s="91">
        <v>13951.1</v>
      </c>
      <c r="H88" s="91"/>
      <c r="I88" s="91"/>
      <c r="J88" s="91">
        <v>13951.1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</row>
    <row r="89" spans="1:140" x14ac:dyDescent="0.3">
      <c r="A89" s="84" t="s">
        <v>1342</v>
      </c>
      <c r="B89" s="91"/>
      <c r="C89" s="91"/>
      <c r="D89" s="91"/>
      <c r="E89" s="91"/>
      <c r="F89" s="91"/>
      <c r="G89" s="91">
        <v>-13951.1</v>
      </c>
      <c r="H89" s="91"/>
      <c r="I89" s="91"/>
      <c r="J89" s="91">
        <v>-13951.1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</row>
    <row r="90" spans="1:140" x14ac:dyDescent="0.3">
      <c r="A90" s="84" t="s">
        <v>1361</v>
      </c>
      <c r="B90" s="91"/>
      <c r="C90" s="91"/>
      <c r="D90" s="91"/>
      <c r="E90" s="91"/>
      <c r="F90" s="91">
        <v>-4817.8900000000003</v>
      </c>
      <c r="G90" s="91">
        <v>-1775.96</v>
      </c>
      <c r="H90" s="91"/>
      <c r="I90" s="91"/>
      <c r="J90" s="91">
        <v>-6593.85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</row>
    <row r="91" spans="1:140" x14ac:dyDescent="0.3">
      <c r="A91" s="84" t="s">
        <v>1366</v>
      </c>
      <c r="B91" s="91"/>
      <c r="C91" s="91"/>
      <c r="D91" s="91"/>
      <c r="E91" s="91"/>
      <c r="F91" s="91">
        <v>-890</v>
      </c>
      <c r="G91" s="91"/>
      <c r="H91" s="91"/>
      <c r="I91" s="91"/>
      <c r="J91" s="91">
        <v>-890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</row>
    <row r="92" spans="1:140" x14ac:dyDescent="0.3">
      <c r="A92" s="84" t="s">
        <v>1372</v>
      </c>
      <c r="B92" s="91"/>
      <c r="C92" s="91"/>
      <c r="D92" s="91"/>
      <c r="E92" s="91"/>
      <c r="F92" s="91">
        <v>26138.89</v>
      </c>
      <c r="G92" s="91">
        <v>9930.11</v>
      </c>
      <c r="H92" s="91"/>
      <c r="I92" s="91"/>
      <c r="J92" s="91">
        <v>36069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</row>
    <row r="93" spans="1:140" x14ac:dyDescent="0.3">
      <c r="A93" s="84" t="s">
        <v>1376</v>
      </c>
      <c r="B93" s="91"/>
      <c r="C93" s="91"/>
      <c r="D93" s="91"/>
      <c r="E93" s="91"/>
      <c r="F93" s="91">
        <v>0</v>
      </c>
      <c r="G93" s="91"/>
      <c r="H93" s="91"/>
      <c r="I93" s="91"/>
      <c r="J93" s="91">
        <v>0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</row>
    <row r="94" spans="1:140" x14ac:dyDescent="0.3">
      <c r="A94" s="84" t="s">
        <v>1379</v>
      </c>
      <c r="B94" s="91"/>
      <c r="C94" s="91"/>
      <c r="D94" s="91"/>
      <c r="E94" s="91"/>
      <c r="F94" s="91">
        <v>-26138.89</v>
      </c>
      <c r="G94" s="91">
        <v>-9930.11</v>
      </c>
      <c r="H94" s="91"/>
      <c r="I94" s="91"/>
      <c r="J94" s="91">
        <v>-36069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</row>
    <row r="95" spans="1:140" x14ac:dyDescent="0.3">
      <c r="A95" s="84" t="s">
        <v>1449</v>
      </c>
      <c r="B95" s="91"/>
      <c r="C95" s="91"/>
      <c r="D95" s="91"/>
      <c r="E95" s="91"/>
      <c r="F95" s="91"/>
      <c r="G95" s="91"/>
      <c r="H95" s="91">
        <v>1.7053025658242404E-13</v>
      </c>
      <c r="I95" s="91"/>
      <c r="J95" s="91">
        <v>1.7053025658242404E-13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</row>
    <row r="96" spans="1:140" x14ac:dyDescent="0.3">
      <c r="A96" s="84" t="s">
        <v>228</v>
      </c>
      <c r="B96" s="91"/>
      <c r="C96" s="91"/>
      <c r="D96" s="91"/>
      <c r="E96" s="91"/>
      <c r="F96" s="91"/>
      <c r="G96" s="91"/>
      <c r="H96" s="91">
        <v>-473</v>
      </c>
      <c r="I96" s="91"/>
      <c r="J96" s="91">
        <v>-473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</row>
    <row r="97" spans="1:140" x14ac:dyDescent="0.3">
      <c r="A97" s="84" t="s">
        <v>1547</v>
      </c>
      <c r="B97" s="91"/>
      <c r="C97" s="91"/>
      <c r="D97" s="91"/>
      <c r="E97" s="91"/>
      <c r="F97" s="91"/>
      <c r="G97" s="91"/>
      <c r="H97" s="91">
        <v>0</v>
      </c>
      <c r="I97" s="91"/>
      <c r="J97" s="91">
        <v>0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</row>
    <row r="98" spans="1:140" x14ac:dyDescent="0.3">
      <c r="A98" s="84" t="s">
        <v>1549</v>
      </c>
      <c r="B98" s="91"/>
      <c r="C98" s="91"/>
      <c r="D98" s="91"/>
      <c r="E98" s="91"/>
      <c r="F98" s="91"/>
      <c r="G98" s="91"/>
      <c r="H98" s="91">
        <v>162.69999999999999</v>
      </c>
      <c r="I98" s="91"/>
      <c r="J98" s="91">
        <v>162.69999999999999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</row>
    <row r="99" spans="1:140" x14ac:dyDescent="0.3">
      <c r="A99" s="84" t="s">
        <v>1551</v>
      </c>
      <c r="B99" s="91"/>
      <c r="C99" s="91"/>
      <c r="D99" s="91"/>
      <c r="E99" s="91"/>
      <c r="F99" s="91"/>
      <c r="G99" s="91"/>
      <c r="H99" s="91">
        <v>-162.69999999999999</v>
      </c>
      <c r="I99" s="91"/>
      <c r="J99" s="91">
        <v>-162.69999999999999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</row>
    <row r="100" spans="1:140" x14ac:dyDescent="0.3">
      <c r="A100" s="84" t="s">
        <v>1567</v>
      </c>
      <c r="B100" s="91"/>
      <c r="C100" s="91"/>
      <c r="D100" s="91"/>
      <c r="E100" s="91"/>
      <c r="F100" s="91"/>
      <c r="G100" s="91"/>
      <c r="H100" s="91"/>
      <c r="I100" s="91">
        <v>3052.19</v>
      </c>
      <c r="J100" s="91">
        <v>3052.19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</row>
    <row r="101" spans="1:140" x14ac:dyDescent="0.3">
      <c r="A101" s="84" t="s">
        <v>1659</v>
      </c>
      <c r="B101" s="91"/>
      <c r="C101" s="91"/>
      <c r="D101" s="91"/>
      <c r="E101" s="91"/>
      <c r="F101" s="91"/>
      <c r="G101" s="91"/>
      <c r="H101" s="91"/>
      <c r="I101" s="91"/>
      <c r="J101" s="9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</row>
    <row r="102" spans="1:140" x14ac:dyDescent="0.3">
      <c r="A102" s="84" t="s">
        <v>1697</v>
      </c>
      <c r="B102" s="91"/>
      <c r="C102" s="91"/>
      <c r="D102" s="91"/>
      <c r="E102" s="91"/>
      <c r="F102" s="91"/>
      <c r="G102" s="91"/>
      <c r="H102" s="91"/>
      <c r="I102" s="91">
        <v>-1157.92</v>
      </c>
      <c r="J102" s="91">
        <v>-1157.92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</row>
    <row r="103" spans="1:140" x14ac:dyDescent="0.3">
      <c r="A103" s="84" t="s">
        <v>119</v>
      </c>
      <c r="B103" s="91"/>
      <c r="C103" s="91">
        <v>7.2759576141834259E-12</v>
      </c>
      <c r="D103" s="91">
        <v>9.822542779147625E-11</v>
      </c>
      <c r="E103" s="91">
        <v>-2.2964741219766438E-11</v>
      </c>
      <c r="F103" s="91">
        <v>3.637978807091713E-12</v>
      </c>
      <c r="G103" s="91">
        <v>-3.637978807091713E-12</v>
      </c>
      <c r="H103" s="91">
        <v>3.4106051316484809E-12</v>
      </c>
      <c r="I103" s="91">
        <v>-2.0008883439004421E-11</v>
      </c>
      <c r="J103" s="91">
        <v>9.0722096501849592E-11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</row>
    <row r="104" spans="1:140" x14ac:dyDescent="0.3">
      <c r="A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</row>
    <row r="105" spans="1:140" x14ac:dyDescent="0.3">
      <c r="A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</row>
    <row r="106" spans="1:140" x14ac:dyDescent="0.3">
      <c r="A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</row>
    <row r="107" spans="1:140" x14ac:dyDescent="0.3">
      <c r="A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</row>
    <row r="108" spans="1:140" x14ac:dyDescent="0.3">
      <c r="A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</row>
    <row r="109" spans="1:140" x14ac:dyDescent="0.3">
      <c r="A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</row>
    <row r="110" spans="1:140" x14ac:dyDescent="0.3">
      <c r="A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</row>
    <row r="111" spans="1:140" x14ac:dyDescent="0.3">
      <c r="A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</row>
    <row r="112" spans="1:140" x14ac:dyDescent="0.3">
      <c r="A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</row>
    <row r="113" spans="1:140" x14ac:dyDescent="0.3">
      <c r="A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</row>
    <row r="114" spans="1:140" x14ac:dyDescent="0.3">
      <c r="A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</row>
    <row r="115" spans="1:140" x14ac:dyDescent="0.3">
      <c r="A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</row>
    <row r="116" spans="1:140" x14ac:dyDescent="0.3">
      <c r="A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</row>
    <row r="117" spans="1:140" x14ac:dyDescent="0.3">
      <c r="A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</row>
    <row r="118" spans="1:140" x14ac:dyDescent="0.3">
      <c r="A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</row>
    <row r="119" spans="1:140" x14ac:dyDescent="0.3">
      <c r="A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</row>
    <row r="120" spans="1:140" x14ac:dyDescent="0.3">
      <c r="A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</row>
    <row r="121" spans="1:140" x14ac:dyDescent="0.3">
      <c r="A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</row>
    <row r="122" spans="1:140" x14ac:dyDescent="0.3">
      <c r="A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</row>
    <row r="123" spans="1:140" x14ac:dyDescent="0.3">
      <c r="A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</row>
    <row r="124" spans="1:140" x14ac:dyDescent="0.3">
      <c r="A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</row>
    <row r="125" spans="1:140" x14ac:dyDescent="0.3">
      <c r="A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</row>
    <row r="126" spans="1:140" x14ac:dyDescent="0.3">
      <c r="A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</row>
    <row r="127" spans="1:140" x14ac:dyDescent="0.3">
      <c r="A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</row>
    <row r="128" spans="1:140" x14ac:dyDescent="0.3">
      <c r="A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</row>
    <row r="129" spans="1:140" x14ac:dyDescent="0.3">
      <c r="A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</row>
    <row r="130" spans="1:140" x14ac:dyDescent="0.3">
      <c r="A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</row>
    <row r="131" spans="1:140" x14ac:dyDescent="0.3">
      <c r="A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</row>
    <row r="132" spans="1:140" x14ac:dyDescent="0.3">
      <c r="A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</row>
    <row r="133" spans="1:140" x14ac:dyDescent="0.3">
      <c r="A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</row>
    <row r="134" spans="1:140" x14ac:dyDescent="0.3">
      <c r="A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</row>
    <row r="135" spans="1:140" x14ac:dyDescent="0.3">
      <c r="A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</row>
    <row r="136" spans="1:140" x14ac:dyDescent="0.3">
      <c r="A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</row>
    <row r="137" spans="1:140" x14ac:dyDescent="0.3">
      <c r="A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</row>
    <row r="138" spans="1:140" x14ac:dyDescent="0.3">
      <c r="A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</row>
    <row r="139" spans="1:140" x14ac:dyDescent="0.3">
      <c r="A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</row>
    <row r="140" spans="1:140" x14ac:dyDescent="0.3">
      <c r="A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</row>
    <row r="141" spans="1:140" x14ac:dyDescent="0.3">
      <c r="A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</row>
    <row r="142" spans="1:140" x14ac:dyDescent="0.3">
      <c r="A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40" x14ac:dyDescent="0.3">
      <c r="A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40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</sheetData>
  <sheetProtection algorithmName="SHA-512" hashValue="Aw+4im+Q6GL+iWFkeOA4dfXrZ2qP396t3GJ3CrSL64FNcOKtTKhNxaDqPTLEQ9bsuC/3LucfouBxPuMkZaW6Og==" saltValue="XfG53ip7VD/2f0xdSmi54Q==" spinCount="100000" sheet="1" pivotTables="0"/>
  <pageMargins left="0.7" right="0.7" top="0.75" bottom="0.75" header="0.3" footer="0.3"/>
  <pageSetup orientation="portrait" verticalDpi="597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2856"/>
  <sheetViews>
    <sheetView topLeftCell="A685" workbookViewId="0">
      <selection activeCell="J709" sqref="J709"/>
    </sheetView>
  </sheetViews>
  <sheetFormatPr defaultColWidth="9.109375" defaultRowHeight="14.4" x14ac:dyDescent="0.3"/>
  <cols>
    <col min="1" max="1" width="22.33203125" style="74" bestFit="1" customWidth="1"/>
    <col min="2" max="2" width="17.33203125" style="74" bestFit="1" customWidth="1"/>
    <col min="3" max="3" width="19.44140625" style="74" bestFit="1" customWidth="1"/>
    <col min="4" max="4" width="10.6640625" style="74" bestFit="1" customWidth="1"/>
    <col min="5" max="5" width="18.44140625" style="74" bestFit="1" customWidth="1"/>
    <col min="6" max="6" width="7.5546875" style="74" bestFit="1" customWidth="1"/>
    <col min="7" max="7" width="25.33203125" style="74" bestFit="1" customWidth="1"/>
    <col min="8" max="8" width="29.88671875" style="74" bestFit="1" customWidth="1"/>
    <col min="9" max="9" width="6.109375" style="74" bestFit="1" customWidth="1"/>
    <col min="10" max="10" width="8" style="74" bestFit="1" customWidth="1"/>
    <col min="11" max="11" width="10.109375" style="74" bestFit="1" customWidth="1"/>
    <col min="12" max="16384" width="9.109375" style="74"/>
  </cols>
  <sheetData>
    <row r="1" spans="1:11" x14ac:dyDescent="0.3">
      <c r="A1" s="99" t="s">
        <v>354</v>
      </c>
      <c r="B1" s="99" t="s">
        <v>355</v>
      </c>
      <c r="C1" s="99" t="s">
        <v>356</v>
      </c>
      <c r="D1" s="101">
        <v>44043</v>
      </c>
      <c r="E1" s="99" t="s">
        <v>357</v>
      </c>
      <c r="F1" s="99" t="s">
        <v>235</v>
      </c>
      <c r="G1" s="99" t="s">
        <v>358</v>
      </c>
      <c r="H1" s="99" t="s">
        <v>359</v>
      </c>
      <c r="I1" s="99">
        <v>250000</v>
      </c>
      <c r="J1" s="99"/>
      <c r="K1" s="99">
        <v>-250000</v>
      </c>
    </row>
    <row r="2" spans="1:11" x14ac:dyDescent="0.3">
      <c r="A2" s="100" t="s">
        <v>354</v>
      </c>
      <c r="B2" s="100" t="s">
        <v>355</v>
      </c>
      <c r="C2" s="100" t="s">
        <v>356</v>
      </c>
      <c r="D2" s="101">
        <v>44043</v>
      </c>
      <c r="E2" s="100" t="s">
        <v>271</v>
      </c>
      <c r="F2" s="100" t="s">
        <v>236</v>
      </c>
      <c r="G2" s="100" t="s">
        <v>272</v>
      </c>
      <c r="H2" s="100" t="s">
        <v>273</v>
      </c>
      <c r="I2" s="100">
        <v>12.02</v>
      </c>
      <c r="J2" s="100"/>
      <c r="K2" s="100">
        <v>-12.02</v>
      </c>
    </row>
    <row r="3" spans="1:11" x14ac:dyDescent="0.3">
      <c r="A3" s="100" t="s">
        <v>354</v>
      </c>
      <c r="B3" s="100" t="s">
        <v>355</v>
      </c>
      <c r="C3" s="100" t="s">
        <v>356</v>
      </c>
      <c r="D3" s="101">
        <v>44043</v>
      </c>
      <c r="E3" s="100" t="s">
        <v>360</v>
      </c>
      <c r="F3" s="100" t="s">
        <v>234</v>
      </c>
      <c r="G3" s="100" t="s">
        <v>361</v>
      </c>
      <c r="H3" s="100" t="s">
        <v>362</v>
      </c>
      <c r="I3" s="100"/>
      <c r="J3" s="100">
        <v>250000</v>
      </c>
      <c r="K3" s="100">
        <v>250000</v>
      </c>
    </row>
    <row r="4" spans="1:11" x14ac:dyDescent="0.3">
      <c r="A4" s="100" t="s">
        <v>354</v>
      </c>
      <c r="B4" s="100" t="s">
        <v>355</v>
      </c>
      <c r="C4" s="100" t="s">
        <v>356</v>
      </c>
      <c r="D4" s="101">
        <v>44043</v>
      </c>
      <c r="E4" s="100" t="s">
        <v>271</v>
      </c>
      <c r="F4" s="100" t="s">
        <v>236</v>
      </c>
      <c r="G4" s="100" t="s">
        <v>272</v>
      </c>
      <c r="H4" s="100" t="s">
        <v>315</v>
      </c>
      <c r="I4" s="100"/>
      <c r="J4" s="100">
        <v>968.11</v>
      </c>
      <c r="K4" s="100">
        <v>968.11</v>
      </c>
    </row>
    <row r="5" spans="1:11" x14ac:dyDescent="0.3">
      <c r="A5" s="100" t="s">
        <v>354</v>
      </c>
      <c r="B5" s="100" t="s">
        <v>355</v>
      </c>
      <c r="C5" s="100" t="s">
        <v>356</v>
      </c>
      <c r="D5" s="101">
        <v>44055</v>
      </c>
      <c r="E5" s="100" t="s">
        <v>363</v>
      </c>
      <c r="F5" s="100" t="s">
        <v>234</v>
      </c>
      <c r="G5" s="100" t="s">
        <v>364</v>
      </c>
      <c r="H5" s="100" t="s">
        <v>364</v>
      </c>
      <c r="I5" s="100">
        <v>250000</v>
      </c>
      <c r="J5" s="100"/>
      <c r="K5" s="100">
        <v>-250000</v>
      </c>
    </row>
    <row r="6" spans="1:11" x14ac:dyDescent="0.3">
      <c r="A6" s="100" t="s">
        <v>354</v>
      </c>
      <c r="B6" s="100" t="s">
        <v>355</v>
      </c>
      <c r="C6" s="100" t="s">
        <v>356</v>
      </c>
      <c r="D6" s="101">
        <v>44074</v>
      </c>
      <c r="E6" s="100" t="s">
        <v>365</v>
      </c>
      <c r="F6" s="100" t="s">
        <v>366</v>
      </c>
      <c r="G6" s="100" t="s">
        <v>367</v>
      </c>
      <c r="H6" s="100" t="s">
        <v>368</v>
      </c>
      <c r="I6" s="100">
        <v>21.49</v>
      </c>
      <c r="J6" s="100"/>
      <c r="K6" s="100">
        <v>-21.49</v>
      </c>
    </row>
    <row r="7" spans="1:11" x14ac:dyDescent="0.3">
      <c r="A7" s="100" t="s">
        <v>354</v>
      </c>
      <c r="B7" s="100" t="s">
        <v>355</v>
      </c>
      <c r="C7" s="100" t="s">
        <v>356</v>
      </c>
      <c r="D7" s="101">
        <v>44074</v>
      </c>
      <c r="E7" s="100" t="s">
        <v>369</v>
      </c>
      <c r="F7" s="100" t="s">
        <v>366</v>
      </c>
      <c r="G7" s="100" t="s">
        <v>370</v>
      </c>
      <c r="H7" s="100" t="s">
        <v>371</v>
      </c>
      <c r="I7" s="100"/>
      <c r="J7" s="100">
        <v>968.11</v>
      </c>
      <c r="K7" s="100">
        <v>968.11</v>
      </c>
    </row>
    <row r="8" spans="1:11" x14ac:dyDescent="0.3">
      <c r="A8" s="100" t="s">
        <v>354</v>
      </c>
      <c r="B8" s="100" t="s">
        <v>355</v>
      </c>
      <c r="C8" s="100" t="s">
        <v>356</v>
      </c>
      <c r="D8" s="101">
        <v>44104</v>
      </c>
      <c r="E8" s="100" t="s">
        <v>544</v>
      </c>
      <c r="F8" s="100" t="s">
        <v>236</v>
      </c>
      <c r="G8" s="100" t="s">
        <v>545</v>
      </c>
      <c r="H8" s="100" t="s">
        <v>546</v>
      </c>
      <c r="I8" s="100">
        <v>31.96</v>
      </c>
      <c r="J8" s="100"/>
      <c r="K8" s="100">
        <v>-31.96</v>
      </c>
    </row>
    <row r="9" spans="1:11" x14ac:dyDescent="0.3">
      <c r="A9" s="100" t="s">
        <v>354</v>
      </c>
      <c r="B9" s="100" t="s">
        <v>355</v>
      </c>
      <c r="C9" s="100" t="s">
        <v>356</v>
      </c>
      <c r="D9" s="101">
        <v>44104</v>
      </c>
      <c r="E9" s="100" t="s">
        <v>544</v>
      </c>
      <c r="F9" s="100" t="s">
        <v>236</v>
      </c>
      <c r="G9" s="100" t="s">
        <v>545</v>
      </c>
      <c r="H9" s="100" t="s">
        <v>547</v>
      </c>
      <c r="I9" s="100"/>
      <c r="J9" s="100">
        <v>968.11</v>
      </c>
      <c r="K9" s="100">
        <v>968.11</v>
      </c>
    </row>
    <row r="10" spans="1:11" x14ac:dyDescent="0.3">
      <c r="A10" s="100" t="s">
        <v>354</v>
      </c>
      <c r="B10" s="100" t="s">
        <v>355</v>
      </c>
      <c r="C10" s="100" t="s">
        <v>356</v>
      </c>
      <c r="D10" s="101">
        <v>44135</v>
      </c>
      <c r="E10" s="100" t="s">
        <v>864</v>
      </c>
      <c r="F10" s="100" t="s">
        <v>366</v>
      </c>
      <c r="G10" s="100" t="s">
        <v>865</v>
      </c>
      <c r="H10" s="100" t="s">
        <v>866</v>
      </c>
      <c r="I10" s="100">
        <v>32.950000000000003</v>
      </c>
      <c r="J10" s="100"/>
      <c r="K10" s="100">
        <v>-32.950000000000003</v>
      </c>
    </row>
    <row r="11" spans="1:11" x14ac:dyDescent="0.3">
      <c r="A11" s="100" t="s">
        <v>354</v>
      </c>
      <c r="B11" s="100" t="s">
        <v>355</v>
      </c>
      <c r="C11" s="100" t="s">
        <v>356</v>
      </c>
      <c r="D11" s="101">
        <v>44135</v>
      </c>
      <c r="E11" s="100" t="s">
        <v>867</v>
      </c>
      <c r="F11" s="100" t="s">
        <v>366</v>
      </c>
      <c r="G11" s="100" t="s">
        <v>868</v>
      </c>
      <c r="H11" s="100" t="s">
        <v>869</v>
      </c>
      <c r="I11" s="100"/>
      <c r="J11" s="100">
        <v>968.11</v>
      </c>
      <c r="K11" s="100">
        <v>968.11</v>
      </c>
    </row>
    <row r="12" spans="1:11" x14ac:dyDescent="0.3">
      <c r="A12" s="100" t="s">
        <v>354</v>
      </c>
      <c r="B12" s="100" t="s">
        <v>355</v>
      </c>
      <c r="C12" s="100" t="s">
        <v>356</v>
      </c>
      <c r="D12" s="101">
        <v>44165</v>
      </c>
      <c r="E12" s="100" t="s">
        <v>870</v>
      </c>
      <c r="F12" s="100" t="s">
        <v>366</v>
      </c>
      <c r="G12" s="100" t="s">
        <v>871</v>
      </c>
      <c r="H12" s="100" t="s">
        <v>872</v>
      </c>
      <c r="I12" s="100">
        <v>31.81</v>
      </c>
      <c r="J12" s="100"/>
      <c r="K12" s="100">
        <v>-31.81</v>
      </c>
    </row>
    <row r="13" spans="1:11" x14ac:dyDescent="0.3">
      <c r="A13" s="100" t="s">
        <v>354</v>
      </c>
      <c r="B13" s="100" t="s">
        <v>355</v>
      </c>
      <c r="C13" s="100" t="s">
        <v>356</v>
      </c>
      <c r="D13" s="101">
        <v>44165</v>
      </c>
      <c r="E13" s="100" t="s">
        <v>873</v>
      </c>
      <c r="F13" s="100" t="s">
        <v>366</v>
      </c>
      <c r="G13" s="100" t="s">
        <v>874</v>
      </c>
      <c r="H13" s="100" t="s">
        <v>875</v>
      </c>
      <c r="I13" s="100"/>
      <c r="J13" s="100">
        <v>968.11</v>
      </c>
      <c r="K13" s="100">
        <v>968.11</v>
      </c>
    </row>
    <row r="14" spans="1:11" x14ac:dyDescent="0.3">
      <c r="A14" s="100" t="s">
        <v>354</v>
      </c>
      <c r="B14" s="100" t="s">
        <v>355</v>
      </c>
      <c r="C14" s="100" t="s">
        <v>356</v>
      </c>
      <c r="D14" s="101">
        <v>44196</v>
      </c>
      <c r="E14" s="100" t="s">
        <v>1381</v>
      </c>
      <c r="F14" s="100" t="s">
        <v>366</v>
      </c>
      <c r="G14" s="100" t="s">
        <v>1382</v>
      </c>
      <c r="H14" s="100" t="s">
        <v>1383</v>
      </c>
      <c r="I14" s="100">
        <v>17.45</v>
      </c>
      <c r="J14" s="100"/>
      <c r="K14" s="100">
        <v>-17.45</v>
      </c>
    </row>
    <row r="15" spans="1:11" x14ac:dyDescent="0.3">
      <c r="A15" s="100" t="s">
        <v>354</v>
      </c>
      <c r="B15" s="100" t="s">
        <v>355</v>
      </c>
      <c r="C15" s="100" t="s">
        <v>356</v>
      </c>
      <c r="D15" s="101">
        <v>44196</v>
      </c>
      <c r="E15" s="100" t="s">
        <v>1384</v>
      </c>
      <c r="F15" s="100" t="s">
        <v>366</v>
      </c>
      <c r="G15" s="100" t="s">
        <v>1385</v>
      </c>
      <c r="H15" s="100" t="s">
        <v>1386</v>
      </c>
      <c r="I15" s="100"/>
      <c r="J15" s="100">
        <v>968.11</v>
      </c>
      <c r="K15" s="100">
        <v>968.11</v>
      </c>
    </row>
    <row r="16" spans="1:11" x14ac:dyDescent="0.3">
      <c r="A16" s="100" t="s">
        <v>354</v>
      </c>
      <c r="B16" s="100" t="s">
        <v>355</v>
      </c>
      <c r="C16" s="100" t="s">
        <v>356</v>
      </c>
      <c r="D16" s="101">
        <v>44227</v>
      </c>
      <c r="E16" s="100" t="s">
        <v>1570</v>
      </c>
      <c r="F16" s="100" t="s">
        <v>236</v>
      </c>
      <c r="G16" s="100" t="s">
        <v>1571</v>
      </c>
      <c r="H16" s="100" t="s">
        <v>1572</v>
      </c>
      <c r="I16" s="100">
        <v>16.399999999999999</v>
      </c>
      <c r="J16" s="100"/>
      <c r="K16" s="100">
        <v>-16.399999999999999</v>
      </c>
    </row>
    <row r="17" spans="1:11" x14ac:dyDescent="0.3">
      <c r="A17" s="100" t="s">
        <v>354</v>
      </c>
      <c r="B17" s="100" t="s">
        <v>355</v>
      </c>
      <c r="C17" s="100" t="s">
        <v>356</v>
      </c>
      <c r="D17" s="101">
        <v>44227</v>
      </c>
      <c r="E17" s="100" t="s">
        <v>1570</v>
      </c>
      <c r="F17" s="100" t="s">
        <v>236</v>
      </c>
      <c r="G17" s="100" t="s">
        <v>1571</v>
      </c>
      <c r="H17" s="100" t="s">
        <v>1650</v>
      </c>
      <c r="I17" s="100"/>
      <c r="J17" s="100">
        <v>968.11</v>
      </c>
      <c r="K17" s="100">
        <v>968.11</v>
      </c>
    </row>
    <row r="18" spans="1:11" x14ac:dyDescent="0.3">
      <c r="A18" s="100" t="s">
        <v>354</v>
      </c>
      <c r="B18" s="100" t="s">
        <v>372</v>
      </c>
      <c r="C18" s="100" t="s">
        <v>373</v>
      </c>
      <c r="D18" s="101">
        <v>44013</v>
      </c>
      <c r="E18" s="100" t="s">
        <v>374</v>
      </c>
      <c r="F18" s="100" t="s">
        <v>234</v>
      </c>
      <c r="G18" s="100" t="s">
        <v>375</v>
      </c>
      <c r="H18" s="100" t="s">
        <v>375</v>
      </c>
      <c r="I18" s="100"/>
      <c r="J18" s="100">
        <v>6633.28</v>
      </c>
      <c r="K18" s="100">
        <v>6633.28</v>
      </c>
    </row>
    <row r="19" spans="1:11" x14ac:dyDescent="0.3">
      <c r="A19" s="100" t="s">
        <v>354</v>
      </c>
      <c r="B19" s="100" t="s">
        <v>372</v>
      </c>
      <c r="C19" s="100" t="s">
        <v>373</v>
      </c>
      <c r="D19" s="101">
        <v>44013</v>
      </c>
      <c r="E19" s="100" t="s">
        <v>376</v>
      </c>
      <c r="F19" s="100" t="s">
        <v>234</v>
      </c>
      <c r="G19" s="100" t="s">
        <v>377</v>
      </c>
      <c r="H19" s="100" t="s">
        <v>377</v>
      </c>
      <c r="I19" s="100"/>
      <c r="J19" s="100">
        <v>4546.33</v>
      </c>
      <c r="K19" s="100">
        <v>4546.33</v>
      </c>
    </row>
    <row r="20" spans="1:11" x14ac:dyDescent="0.3">
      <c r="A20" s="100" t="s">
        <v>354</v>
      </c>
      <c r="B20" s="100" t="s">
        <v>372</v>
      </c>
      <c r="C20" s="100" t="s">
        <v>373</v>
      </c>
      <c r="D20" s="101">
        <v>44014</v>
      </c>
      <c r="E20" s="100" t="s">
        <v>378</v>
      </c>
      <c r="F20" s="100" t="s">
        <v>234</v>
      </c>
      <c r="G20" s="100" t="s">
        <v>379</v>
      </c>
      <c r="H20" s="100" t="s">
        <v>379</v>
      </c>
      <c r="I20" s="100"/>
      <c r="J20" s="100">
        <v>1535.01</v>
      </c>
      <c r="K20" s="100">
        <v>1535.01</v>
      </c>
    </row>
    <row r="21" spans="1:11" x14ac:dyDescent="0.3">
      <c r="A21" s="100" t="s">
        <v>354</v>
      </c>
      <c r="B21" s="100" t="s">
        <v>372</v>
      </c>
      <c r="C21" s="100" t="s">
        <v>373</v>
      </c>
      <c r="D21" s="101">
        <v>44017</v>
      </c>
      <c r="E21" s="100" t="s">
        <v>308</v>
      </c>
      <c r="F21" s="100" t="s">
        <v>235</v>
      </c>
      <c r="G21" s="100" t="s">
        <v>380</v>
      </c>
      <c r="H21" s="100" t="s">
        <v>380</v>
      </c>
      <c r="I21" s="100"/>
      <c r="J21" s="100">
        <v>113.55</v>
      </c>
      <c r="K21" s="100">
        <v>113.55</v>
      </c>
    </row>
    <row r="22" spans="1:11" x14ac:dyDescent="0.3">
      <c r="A22" s="100" t="s">
        <v>354</v>
      </c>
      <c r="B22" s="100" t="s">
        <v>372</v>
      </c>
      <c r="C22" s="100" t="s">
        <v>373</v>
      </c>
      <c r="D22" s="101">
        <v>44017</v>
      </c>
      <c r="E22" s="100" t="s">
        <v>310</v>
      </c>
      <c r="F22" s="100" t="s">
        <v>235</v>
      </c>
      <c r="G22" s="100" t="s">
        <v>381</v>
      </c>
      <c r="H22" s="100" t="s">
        <v>381</v>
      </c>
      <c r="I22" s="100"/>
      <c r="J22" s="100">
        <v>288.79000000000002</v>
      </c>
      <c r="K22" s="100">
        <v>288.79000000000002</v>
      </c>
    </row>
    <row r="23" spans="1:11" x14ac:dyDescent="0.3">
      <c r="A23" s="100" t="s">
        <v>354</v>
      </c>
      <c r="B23" s="100" t="s">
        <v>372</v>
      </c>
      <c r="C23" s="100" t="s">
        <v>373</v>
      </c>
      <c r="D23" s="101">
        <v>44021</v>
      </c>
      <c r="E23" s="100" t="s">
        <v>382</v>
      </c>
      <c r="F23" s="100" t="s">
        <v>234</v>
      </c>
      <c r="G23" s="100" t="s">
        <v>383</v>
      </c>
      <c r="H23" s="100" t="s">
        <v>383</v>
      </c>
      <c r="I23" s="100"/>
      <c r="J23" s="100">
        <v>8747.1</v>
      </c>
      <c r="K23" s="100">
        <v>8747.1</v>
      </c>
    </row>
    <row r="24" spans="1:11" x14ac:dyDescent="0.3">
      <c r="A24" s="100" t="s">
        <v>354</v>
      </c>
      <c r="B24" s="100" t="s">
        <v>372</v>
      </c>
      <c r="C24" s="100" t="s">
        <v>373</v>
      </c>
      <c r="D24" s="101">
        <v>44025</v>
      </c>
      <c r="E24" s="100" t="s">
        <v>384</v>
      </c>
      <c r="F24" s="100" t="s">
        <v>234</v>
      </c>
      <c r="G24" s="100" t="s">
        <v>385</v>
      </c>
      <c r="H24" s="100" t="s">
        <v>385</v>
      </c>
      <c r="I24" s="100"/>
      <c r="J24" s="100">
        <v>485</v>
      </c>
      <c r="K24" s="100">
        <v>485</v>
      </c>
    </row>
    <row r="25" spans="1:11" x14ac:dyDescent="0.3">
      <c r="A25" s="100" t="s">
        <v>354</v>
      </c>
      <c r="B25" s="100" t="s">
        <v>372</v>
      </c>
      <c r="C25" s="100" t="s">
        <v>373</v>
      </c>
      <c r="D25" s="101">
        <v>44025</v>
      </c>
      <c r="E25" s="100" t="s">
        <v>386</v>
      </c>
      <c r="F25" s="100" t="s">
        <v>234</v>
      </c>
      <c r="G25" s="100" t="s">
        <v>387</v>
      </c>
      <c r="H25" s="100" t="s">
        <v>387</v>
      </c>
      <c r="I25" s="100"/>
      <c r="J25" s="100">
        <v>57</v>
      </c>
      <c r="K25" s="100">
        <v>57</v>
      </c>
    </row>
    <row r="26" spans="1:11" x14ac:dyDescent="0.3">
      <c r="A26" s="100" t="s">
        <v>354</v>
      </c>
      <c r="B26" s="100" t="s">
        <v>372</v>
      </c>
      <c r="C26" s="100" t="s">
        <v>373</v>
      </c>
      <c r="D26" s="101">
        <v>44025</v>
      </c>
      <c r="E26" s="100" t="s">
        <v>388</v>
      </c>
      <c r="F26" s="100" t="s">
        <v>234</v>
      </c>
      <c r="G26" s="100" t="s">
        <v>389</v>
      </c>
      <c r="H26" s="100" t="s">
        <v>389</v>
      </c>
      <c r="I26" s="100"/>
      <c r="J26" s="100">
        <v>3850</v>
      </c>
      <c r="K26" s="100">
        <v>3850</v>
      </c>
    </row>
    <row r="27" spans="1:11" x14ac:dyDescent="0.3">
      <c r="A27" s="100" t="s">
        <v>354</v>
      </c>
      <c r="B27" s="100" t="s">
        <v>372</v>
      </c>
      <c r="C27" s="100" t="s">
        <v>373</v>
      </c>
      <c r="D27" s="101">
        <v>44027</v>
      </c>
      <c r="E27" s="100" t="s">
        <v>277</v>
      </c>
      <c r="F27" s="100" t="s">
        <v>235</v>
      </c>
      <c r="G27" s="100" t="s">
        <v>390</v>
      </c>
      <c r="H27" s="100" t="s">
        <v>390</v>
      </c>
      <c r="I27" s="100">
        <v>6148.32</v>
      </c>
      <c r="J27" s="100"/>
      <c r="K27" s="100">
        <v>-6148.32</v>
      </c>
    </row>
    <row r="28" spans="1:11" x14ac:dyDescent="0.3">
      <c r="A28" s="100" t="s">
        <v>354</v>
      </c>
      <c r="B28" s="100" t="s">
        <v>372</v>
      </c>
      <c r="C28" s="100" t="s">
        <v>373</v>
      </c>
      <c r="D28" s="101">
        <v>44027</v>
      </c>
      <c r="E28" s="100" t="s">
        <v>391</v>
      </c>
      <c r="F28" s="100" t="s">
        <v>234</v>
      </c>
      <c r="G28" s="100" t="s">
        <v>392</v>
      </c>
      <c r="H28" s="100" t="s">
        <v>392</v>
      </c>
      <c r="I28" s="100"/>
      <c r="J28" s="100">
        <v>1240</v>
      </c>
      <c r="K28" s="100">
        <v>1240</v>
      </c>
    </row>
    <row r="29" spans="1:11" x14ac:dyDescent="0.3">
      <c r="A29" s="100" t="s">
        <v>354</v>
      </c>
      <c r="B29" s="100" t="s">
        <v>372</v>
      </c>
      <c r="C29" s="100" t="s">
        <v>373</v>
      </c>
      <c r="D29" s="101">
        <v>44027</v>
      </c>
      <c r="E29" s="100" t="s">
        <v>393</v>
      </c>
      <c r="F29" s="100" t="s">
        <v>234</v>
      </c>
      <c r="G29" s="100" t="s">
        <v>394</v>
      </c>
      <c r="H29" s="100" t="s">
        <v>394</v>
      </c>
      <c r="I29" s="100"/>
      <c r="J29" s="100">
        <v>1821.45</v>
      </c>
      <c r="K29" s="100">
        <v>1821.45</v>
      </c>
    </row>
    <row r="30" spans="1:11" x14ac:dyDescent="0.3">
      <c r="A30" s="100" t="s">
        <v>354</v>
      </c>
      <c r="B30" s="100" t="s">
        <v>372</v>
      </c>
      <c r="C30" s="100" t="s">
        <v>373</v>
      </c>
      <c r="D30" s="101">
        <v>44027</v>
      </c>
      <c r="E30" s="100" t="s">
        <v>277</v>
      </c>
      <c r="F30" s="100" t="s">
        <v>235</v>
      </c>
      <c r="G30" s="100" t="s">
        <v>390</v>
      </c>
      <c r="H30" s="100" t="s">
        <v>390</v>
      </c>
      <c r="I30" s="100"/>
      <c r="J30" s="100">
        <v>25708.48</v>
      </c>
      <c r="K30" s="100">
        <v>25708.48</v>
      </c>
    </row>
    <row r="31" spans="1:11" x14ac:dyDescent="0.3">
      <c r="A31" s="100" t="s">
        <v>354</v>
      </c>
      <c r="B31" s="100" t="s">
        <v>372</v>
      </c>
      <c r="C31" s="100" t="s">
        <v>373</v>
      </c>
      <c r="D31" s="101">
        <v>44032</v>
      </c>
      <c r="E31" s="100" t="s">
        <v>395</v>
      </c>
      <c r="F31" s="100" t="s">
        <v>234</v>
      </c>
      <c r="G31" s="100" t="s">
        <v>396</v>
      </c>
      <c r="H31" s="100" t="s">
        <v>396</v>
      </c>
      <c r="I31" s="100"/>
      <c r="J31" s="100">
        <v>5000</v>
      </c>
      <c r="K31" s="100">
        <v>5000</v>
      </c>
    </row>
    <row r="32" spans="1:11" x14ac:dyDescent="0.3">
      <c r="A32" s="100" t="s">
        <v>354</v>
      </c>
      <c r="B32" s="100" t="s">
        <v>372</v>
      </c>
      <c r="C32" s="100" t="s">
        <v>373</v>
      </c>
      <c r="D32" s="101">
        <v>44032</v>
      </c>
      <c r="E32" s="100" t="s">
        <v>397</v>
      </c>
      <c r="F32" s="100" t="s">
        <v>234</v>
      </c>
      <c r="G32" s="100" t="s">
        <v>398</v>
      </c>
      <c r="H32" s="100" t="s">
        <v>398</v>
      </c>
      <c r="I32" s="100"/>
      <c r="J32" s="100">
        <v>234.14</v>
      </c>
      <c r="K32" s="100">
        <v>234.14</v>
      </c>
    </row>
    <row r="33" spans="1:11" x14ac:dyDescent="0.3">
      <c r="A33" s="100" t="s">
        <v>354</v>
      </c>
      <c r="B33" s="100" t="s">
        <v>372</v>
      </c>
      <c r="C33" s="100" t="s">
        <v>373</v>
      </c>
      <c r="D33" s="101">
        <v>44043</v>
      </c>
      <c r="E33" s="100" t="s">
        <v>279</v>
      </c>
      <c r="F33" s="100" t="s">
        <v>235</v>
      </c>
      <c r="G33" s="100" t="s">
        <v>399</v>
      </c>
      <c r="H33" s="100" t="s">
        <v>399</v>
      </c>
      <c r="I33" s="100">
        <v>5895.05</v>
      </c>
      <c r="J33" s="100"/>
      <c r="K33" s="100">
        <v>-5895.05</v>
      </c>
    </row>
    <row r="34" spans="1:11" x14ac:dyDescent="0.3">
      <c r="A34" s="100" t="s">
        <v>354</v>
      </c>
      <c r="B34" s="100" t="s">
        <v>372</v>
      </c>
      <c r="C34" s="100" t="s">
        <v>373</v>
      </c>
      <c r="D34" s="101">
        <v>44043</v>
      </c>
      <c r="E34" s="100" t="s">
        <v>266</v>
      </c>
      <c r="F34" s="100" t="s">
        <v>236</v>
      </c>
      <c r="G34" s="100" t="s">
        <v>267</v>
      </c>
      <c r="H34" s="100" t="s">
        <v>268</v>
      </c>
      <c r="I34" s="100">
        <v>69653</v>
      </c>
      <c r="J34" s="100"/>
      <c r="K34" s="100">
        <v>-69653</v>
      </c>
    </row>
    <row r="35" spans="1:11" x14ac:dyDescent="0.3">
      <c r="A35" s="100" t="s">
        <v>354</v>
      </c>
      <c r="B35" s="100" t="s">
        <v>372</v>
      </c>
      <c r="C35" s="100" t="s">
        <v>373</v>
      </c>
      <c r="D35" s="101">
        <v>44043</v>
      </c>
      <c r="E35" s="100" t="s">
        <v>279</v>
      </c>
      <c r="F35" s="100" t="s">
        <v>235</v>
      </c>
      <c r="G35" s="100" t="s">
        <v>399</v>
      </c>
      <c r="H35" s="100" t="s">
        <v>399</v>
      </c>
      <c r="I35" s="100"/>
      <c r="J35" s="100">
        <v>25307.68</v>
      </c>
      <c r="K35" s="100">
        <v>25307.68</v>
      </c>
    </row>
    <row r="36" spans="1:11" x14ac:dyDescent="0.3">
      <c r="A36" s="100" t="s">
        <v>354</v>
      </c>
      <c r="B36" s="100" t="s">
        <v>372</v>
      </c>
      <c r="C36" s="100" t="s">
        <v>373</v>
      </c>
      <c r="D36" s="101">
        <v>44046</v>
      </c>
      <c r="E36" s="100" t="s">
        <v>400</v>
      </c>
      <c r="F36" s="100" t="s">
        <v>234</v>
      </c>
      <c r="G36" s="100" t="s">
        <v>401</v>
      </c>
      <c r="H36" s="100" t="s">
        <v>401</v>
      </c>
      <c r="I36" s="100"/>
      <c r="J36" s="100">
        <v>7793.8</v>
      </c>
      <c r="K36" s="100">
        <v>7793.8</v>
      </c>
    </row>
    <row r="37" spans="1:11" x14ac:dyDescent="0.3">
      <c r="A37" s="100" t="s">
        <v>354</v>
      </c>
      <c r="B37" s="100" t="s">
        <v>372</v>
      </c>
      <c r="C37" s="100" t="s">
        <v>373</v>
      </c>
      <c r="D37" s="101">
        <v>44048</v>
      </c>
      <c r="E37" s="100" t="s">
        <v>402</v>
      </c>
      <c r="F37" s="100" t="s">
        <v>234</v>
      </c>
      <c r="G37" s="100" t="s">
        <v>403</v>
      </c>
      <c r="H37" s="100" t="s">
        <v>403</v>
      </c>
      <c r="I37" s="100"/>
      <c r="J37" s="100">
        <v>127.65</v>
      </c>
      <c r="K37" s="100">
        <v>127.65</v>
      </c>
    </row>
    <row r="38" spans="1:11" x14ac:dyDescent="0.3">
      <c r="A38" s="100" t="s">
        <v>354</v>
      </c>
      <c r="B38" s="100" t="s">
        <v>372</v>
      </c>
      <c r="C38" s="100" t="s">
        <v>373</v>
      </c>
      <c r="D38" s="101">
        <v>44048</v>
      </c>
      <c r="E38" s="100" t="s">
        <v>404</v>
      </c>
      <c r="F38" s="100" t="s">
        <v>234</v>
      </c>
      <c r="G38" s="100" t="s">
        <v>405</v>
      </c>
      <c r="H38" s="100" t="s">
        <v>405</v>
      </c>
      <c r="I38" s="100"/>
      <c r="J38" s="100">
        <v>296.85000000000002</v>
      </c>
      <c r="K38" s="100">
        <v>296.85000000000002</v>
      </c>
    </row>
    <row r="39" spans="1:11" x14ac:dyDescent="0.3">
      <c r="A39" s="100" t="s">
        <v>354</v>
      </c>
      <c r="B39" s="100" t="s">
        <v>372</v>
      </c>
      <c r="C39" s="100" t="s">
        <v>373</v>
      </c>
      <c r="D39" s="101">
        <v>44050</v>
      </c>
      <c r="E39" s="100" t="s">
        <v>406</v>
      </c>
      <c r="F39" s="100" t="s">
        <v>234</v>
      </c>
      <c r="G39" s="100" t="s">
        <v>407</v>
      </c>
      <c r="H39" s="100" t="s">
        <v>407</v>
      </c>
      <c r="I39" s="100">
        <v>4037.79</v>
      </c>
      <c r="J39" s="100"/>
      <c r="K39" s="100">
        <v>-4037.79</v>
      </c>
    </row>
    <row r="40" spans="1:11" x14ac:dyDescent="0.3">
      <c r="A40" s="100" t="s">
        <v>354</v>
      </c>
      <c r="B40" s="100" t="s">
        <v>372</v>
      </c>
      <c r="C40" s="100" t="s">
        <v>373</v>
      </c>
      <c r="D40" s="101">
        <v>44050</v>
      </c>
      <c r="E40" s="100" t="s">
        <v>408</v>
      </c>
      <c r="F40" s="100" t="s">
        <v>235</v>
      </c>
      <c r="G40" s="100" t="s">
        <v>409</v>
      </c>
      <c r="H40" s="100" t="s">
        <v>409</v>
      </c>
      <c r="I40" s="100"/>
      <c r="J40" s="100">
        <v>4037.79</v>
      </c>
      <c r="K40" s="100">
        <v>4037.79</v>
      </c>
    </row>
    <row r="41" spans="1:11" x14ac:dyDescent="0.3">
      <c r="A41" s="100" t="s">
        <v>354</v>
      </c>
      <c r="B41" s="100" t="s">
        <v>372</v>
      </c>
      <c r="C41" s="100" t="s">
        <v>373</v>
      </c>
      <c r="D41" s="101">
        <v>44050</v>
      </c>
      <c r="E41" s="100" t="s">
        <v>410</v>
      </c>
      <c r="F41" s="100" t="s">
        <v>234</v>
      </c>
      <c r="G41" s="100" t="s">
        <v>411</v>
      </c>
      <c r="H41" s="100" t="s">
        <v>411</v>
      </c>
      <c r="I41" s="100"/>
      <c r="J41" s="100">
        <v>4037.79</v>
      </c>
      <c r="K41" s="100">
        <v>4037.79</v>
      </c>
    </row>
    <row r="42" spans="1:11" x14ac:dyDescent="0.3">
      <c r="A42" s="100" t="s">
        <v>354</v>
      </c>
      <c r="B42" s="100" t="s">
        <v>372</v>
      </c>
      <c r="C42" s="100" t="s">
        <v>373</v>
      </c>
      <c r="D42" s="101">
        <v>44055</v>
      </c>
      <c r="E42" s="100" t="s">
        <v>412</v>
      </c>
      <c r="F42" s="100" t="s">
        <v>235</v>
      </c>
      <c r="G42" s="100" t="s">
        <v>413</v>
      </c>
      <c r="H42" s="100" t="s">
        <v>413</v>
      </c>
      <c r="I42" s="100"/>
      <c r="J42" s="100">
        <v>940</v>
      </c>
      <c r="K42" s="100">
        <v>940</v>
      </c>
    </row>
    <row r="43" spans="1:11" x14ac:dyDescent="0.3">
      <c r="A43" s="100" t="s">
        <v>354</v>
      </c>
      <c r="B43" s="100" t="s">
        <v>372</v>
      </c>
      <c r="C43" s="100" t="s">
        <v>373</v>
      </c>
      <c r="D43" s="101">
        <v>44055</v>
      </c>
      <c r="E43" s="100" t="s">
        <v>414</v>
      </c>
      <c r="F43" s="100" t="s">
        <v>235</v>
      </c>
      <c r="G43" s="100" t="s">
        <v>415</v>
      </c>
      <c r="H43" s="100" t="s">
        <v>415</v>
      </c>
      <c r="I43" s="100"/>
      <c r="J43" s="100">
        <v>240</v>
      </c>
      <c r="K43" s="100">
        <v>240</v>
      </c>
    </row>
    <row r="44" spans="1:11" x14ac:dyDescent="0.3">
      <c r="A44" s="100" t="s">
        <v>354</v>
      </c>
      <c r="B44" s="100" t="s">
        <v>372</v>
      </c>
      <c r="C44" s="100" t="s">
        <v>373</v>
      </c>
      <c r="D44" s="101">
        <v>44055</v>
      </c>
      <c r="E44" s="100" t="s">
        <v>416</v>
      </c>
      <c r="F44" s="100" t="s">
        <v>235</v>
      </c>
      <c r="G44" s="100" t="s">
        <v>417</v>
      </c>
      <c r="H44" s="100" t="s">
        <v>417</v>
      </c>
      <c r="I44" s="100"/>
      <c r="J44" s="100">
        <v>250000</v>
      </c>
      <c r="K44" s="100">
        <v>250000</v>
      </c>
    </row>
    <row r="45" spans="1:11" x14ac:dyDescent="0.3">
      <c r="A45" s="100" t="s">
        <v>354</v>
      </c>
      <c r="B45" s="100" t="s">
        <v>372</v>
      </c>
      <c r="C45" s="100" t="s">
        <v>373</v>
      </c>
      <c r="D45" s="101">
        <v>44055</v>
      </c>
      <c r="E45" s="100" t="s">
        <v>418</v>
      </c>
      <c r="F45" s="100" t="s">
        <v>235</v>
      </c>
      <c r="G45" s="100" t="s">
        <v>419</v>
      </c>
      <c r="H45" s="100" t="s">
        <v>419</v>
      </c>
      <c r="I45" s="100"/>
      <c r="J45" s="100">
        <v>160</v>
      </c>
      <c r="K45" s="100">
        <v>160</v>
      </c>
    </row>
    <row r="46" spans="1:11" x14ac:dyDescent="0.3">
      <c r="A46" s="100" t="s">
        <v>354</v>
      </c>
      <c r="B46" s="100" t="s">
        <v>372</v>
      </c>
      <c r="C46" s="100" t="s">
        <v>373</v>
      </c>
      <c r="D46" s="101">
        <v>44055</v>
      </c>
      <c r="E46" s="100" t="s">
        <v>420</v>
      </c>
      <c r="F46" s="100" t="s">
        <v>235</v>
      </c>
      <c r="G46" s="100" t="s">
        <v>421</v>
      </c>
      <c r="H46" s="100" t="s">
        <v>421</v>
      </c>
      <c r="I46" s="100"/>
      <c r="J46" s="100">
        <v>1789.59</v>
      </c>
      <c r="K46" s="100">
        <v>1789.59</v>
      </c>
    </row>
    <row r="47" spans="1:11" x14ac:dyDescent="0.3">
      <c r="A47" s="100" t="s">
        <v>354</v>
      </c>
      <c r="B47" s="100" t="s">
        <v>372</v>
      </c>
      <c r="C47" s="100" t="s">
        <v>373</v>
      </c>
      <c r="D47" s="101">
        <v>44055</v>
      </c>
      <c r="E47" s="100" t="s">
        <v>422</v>
      </c>
      <c r="F47" s="100" t="s">
        <v>235</v>
      </c>
      <c r="G47" s="100" t="s">
        <v>423</v>
      </c>
      <c r="H47" s="100" t="s">
        <v>423</v>
      </c>
      <c r="I47" s="100"/>
      <c r="J47" s="100">
        <v>2933.01</v>
      </c>
      <c r="K47" s="100">
        <v>2933.01</v>
      </c>
    </row>
    <row r="48" spans="1:11" x14ac:dyDescent="0.3">
      <c r="A48" s="100" t="s">
        <v>354</v>
      </c>
      <c r="B48" s="100" t="s">
        <v>372</v>
      </c>
      <c r="C48" s="100" t="s">
        <v>373</v>
      </c>
      <c r="D48" s="101">
        <v>44057</v>
      </c>
      <c r="E48" s="100" t="s">
        <v>424</v>
      </c>
      <c r="F48" s="100" t="s">
        <v>234</v>
      </c>
      <c r="G48" s="100" t="s">
        <v>425</v>
      </c>
      <c r="H48" s="100" t="s">
        <v>425</v>
      </c>
      <c r="I48" s="100">
        <v>6493.4</v>
      </c>
      <c r="J48" s="100"/>
      <c r="K48" s="100">
        <v>-6493.4</v>
      </c>
    </row>
    <row r="49" spans="1:11" x14ac:dyDescent="0.3">
      <c r="A49" s="100" t="s">
        <v>354</v>
      </c>
      <c r="B49" s="100" t="s">
        <v>372</v>
      </c>
      <c r="C49" s="100" t="s">
        <v>373</v>
      </c>
      <c r="D49" s="101">
        <v>44057</v>
      </c>
      <c r="E49" s="100" t="s">
        <v>424</v>
      </c>
      <c r="F49" s="100" t="s">
        <v>234</v>
      </c>
      <c r="G49" s="100" t="s">
        <v>425</v>
      </c>
      <c r="H49" s="100" t="s">
        <v>425</v>
      </c>
      <c r="I49" s="100"/>
      <c r="J49" s="100">
        <v>30590.84</v>
      </c>
      <c r="K49" s="100">
        <v>30590.84</v>
      </c>
    </row>
    <row r="50" spans="1:11" x14ac:dyDescent="0.3">
      <c r="A50" s="100" t="s">
        <v>354</v>
      </c>
      <c r="B50" s="100" t="s">
        <v>372</v>
      </c>
      <c r="C50" s="100" t="s">
        <v>373</v>
      </c>
      <c r="D50" s="101">
        <v>44064</v>
      </c>
      <c r="E50" s="100" t="s">
        <v>426</v>
      </c>
      <c r="F50" s="100" t="s">
        <v>234</v>
      </c>
      <c r="G50" s="100" t="s">
        <v>427</v>
      </c>
      <c r="H50" s="100" t="s">
        <v>427</v>
      </c>
      <c r="I50" s="100"/>
      <c r="J50" s="100">
        <v>101</v>
      </c>
      <c r="K50" s="100">
        <v>101</v>
      </c>
    </row>
    <row r="51" spans="1:11" x14ac:dyDescent="0.3">
      <c r="A51" s="100" t="s">
        <v>354</v>
      </c>
      <c r="B51" s="100" t="s">
        <v>372</v>
      </c>
      <c r="C51" s="100" t="s">
        <v>373</v>
      </c>
      <c r="D51" s="101">
        <v>44067</v>
      </c>
      <c r="E51" s="100" t="s">
        <v>428</v>
      </c>
      <c r="F51" s="100" t="s">
        <v>234</v>
      </c>
      <c r="G51" s="100" t="s">
        <v>429</v>
      </c>
      <c r="H51" s="100" t="s">
        <v>429</v>
      </c>
      <c r="I51" s="100"/>
      <c r="J51" s="100">
        <v>716.38</v>
      </c>
      <c r="K51" s="100">
        <v>716.38</v>
      </c>
    </row>
    <row r="52" spans="1:11" x14ac:dyDescent="0.3">
      <c r="A52" s="100" t="s">
        <v>354</v>
      </c>
      <c r="B52" s="100" t="s">
        <v>372</v>
      </c>
      <c r="C52" s="100" t="s">
        <v>373</v>
      </c>
      <c r="D52" s="101">
        <v>44069</v>
      </c>
      <c r="E52" s="100" t="s">
        <v>430</v>
      </c>
      <c r="F52" s="100" t="s">
        <v>234</v>
      </c>
      <c r="G52" s="100" t="s">
        <v>431</v>
      </c>
      <c r="H52" s="100" t="s">
        <v>431</v>
      </c>
      <c r="I52" s="100">
        <v>20</v>
      </c>
      <c r="J52" s="100"/>
      <c r="K52" s="100">
        <v>-20</v>
      </c>
    </row>
    <row r="53" spans="1:11" x14ac:dyDescent="0.3">
      <c r="A53" s="100" t="s">
        <v>354</v>
      </c>
      <c r="B53" s="100" t="s">
        <v>372</v>
      </c>
      <c r="C53" s="100" t="s">
        <v>373</v>
      </c>
      <c r="D53" s="101">
        <v>44069</v>
      </c>
      <c r="E53" s="100" t="s">
        <v>432</v>
      </c>
      <c r="F53" s="100" t="s">
        <v>234</v>
      </c>
      <c r="G53" s="100" t="s">
        <v>433</v>
      </c>
      <c r="H53" s="100" t="s">
        <v>433</v>
      </c>
      <c r="I53" s="100"/>
      <c r="J53" s="100">
        <v>1793.52</v>
      </c>
      <c r="K53" s="100">
        <v>1793.52</v>
      </c>
    </row>
    <row r="54" spans="1:11" x14ac:dyDescent="0.3">
      <c r="A54" s="100" t="s">
        <v>354</v>
      </c>
      <c r="B54" s="100" t="s">
        <v>372</v>
      </c>
      <c r="C54" s="100" t="s">
        <v>373</v>
      </c>
      <c r="D54" s="101">
        <v>44069</v>
      </c>
      <c r="E54" s="100" t="s">
        <v>430</v>
      </c>
      <c r="F54" s="100" t="s">
        <v>234</v>
      </c>
      <c r="G54" s="100" t="s">
        <v>431</v>
      </c>
      <c r="H54" s="100" t="s">
        <v>431</v>
      </c>
      <c r="I54" s="100"/>
      <c r="J54" s="100">
        <v>12314.45</v>
      </c>
      <c r="K54" s="100">
        <v>12314.45</v>
      </c>
    </row>
    <row r="55" spans="1:11" x14ac:dyDescent="0.3">
      <c r="A55" s="100" t="s">
        <v>354</v>
      </c>
      <c r="B55" s="100" t="s">
        <v>372</v>
      </c>
      <c r="C55" s="100" t="s">
        <v>373</v>
      </c>
      <c r="D55" s="101">
        <v>44074</v>
      </c>
      <c r="E55" s="100" t="s">
        <v>434</v>
      </c>
      <c r="F55" s="100" t="s">
        <v>234</v>
      </c>
      <c r="G55" s="100" t="s">
        <v>435</v>
      </c>
      <c r="H55" s="100" t="s">
        <v>435</v>
      </c>
      <c r="I55" s="100">
        <v>6106.74</v>
      </c>
      <c r="J55" s="100"/>
      <c r="K55" s="100">
        <v>-6106.74</v>
      </c>
    </row>
    <row r="56" spans="1:11" x14ac:dyDescent="0.3">
      <c r="A56" s="100" t="s">
        <v>354</v>
      </c>
      <c r="B56" s="100" t="s">
        <v>372</v>
      </c>
      <c r="C56" s="100" t="s">
        <v>373</v>
      </c>
      <c r="D56" s="101">
        <v>44074</v>
      </c>
      <c r="E56" s="100" t="s">
        <v>436</v>
      </c>
      <c r="F56" s="100" t="s">
        <v>366</v>
      </c>
      <c r="G56" s="100" t="s">
        <v>437</v>
      </c>
      <c r="H56" s="100" t="s">
        <v>438</v>
      </c>
      <c r="I56" s="100">
        <v>73803.740000000005</v>
      </c>
      <c r="J56" s="100"/>
      <c r="K56" s="100">
        <v>-73803.740000000005</v>
      </c>
    </row>
    <row r="57" spans="1:11" x14ac:dyDescent="0.3">
      <c r="A57" s="100" t="s">
        <v>354</v>
      </c>
      <c r="B57" s="100" t="s">
        <v>372</v>
      </c>
      <c r="C57" s="100" t="s">
        <v>373</v>
      </c>
      <c r="D57" s="101">
        <v>44074</v>
      </c>
      <c r="E57" s="100" t="s">
        <v>434</v>
      </c>
      <c r="F57" s="100" t="s">
        <v>234</v>
      </c>
      <c r="G57" s="100" t="s">
        <v>435</v>
      </c>
      <c r="H57" s="100" t="s">
        <v>435</v>
      </c>
      <c r="I57" s="100"/>
      <c r="J57" s="100">
        <v>25479.200000000001</v>
      </c>
      <c r="K57" s="100">
        <v>25479.200000000001</v>
      </c>
    </row>
    <row r="58" spans="1:11" x14ac:dyDescent="0.3">
      <c r="A58" s="100" t="s">
        <v>354</v>
      </c>
      <c r="B58" s="100" t="s">
        <v>372</v>
      </c>
      <c r="C58" s="100" t="s">
        <v>373</v>
      </c>
      <c r="D58" s="101">
        <v>44075</v>
      </c>
      <c r="E58" s="100" t="s">
        <v>548</v>
      </c>
      <c r="F58" s="100" t="s">
        <v>234</v>
      </c>
      <c r="G58" s="100" t="s">
        <v>549</v>
      </c>
      <c r="H58" s="100" t="s">
        <v>549</v>
      </c>
      <c r="I58" s="100"/>
      <c r="J58" s="100">
        <v>1997.71</v>
      </c>
      <c r="K58" s="100">
        <v>1997.71</v>
      </c>
    </row>
    <row r="59" spans="1:11" x14ac:dyDescent="0.3">
      <c r="A59" s="100" t="s">
        <v>354</v>
      </c>
      <c r="B59" s="100" t="s">
        <v>372</v>
      </c>
      <c r="C59" s="100" t="s">
        <v>373</v>
      </c>
      <c r="D59" s="101">
        <v>44075</v>
      </c>
      <c r="E59" s="100" t="s">
        <v>550</v>
      </c>
      <c r="F59" s="100" t="s">
        <v>234</v>
      </c>
      <c r="G59" s="100" t="s">
        <v>551</v>
      </c>
      <c r="H59" s="100" t="s">
        <v>551</v>
      </c>
      <c r="I59" s="100"/>
      <c r="J59" s="100">
        <v>1400</v>
      </c>
      <c r="K59" s="100">
        <v>1400</v>
      </c>
    </row>
    <row r="60" spans="1:11" x14ac:dyDescent="0.3">
      <c r="A60" s="100" t="s">
        <v>354</v>
      </c>
      <c r="B60" s="100" t="s">
        <v>372</v>
      </c>
      <c r="C60" s="100" t="s">
        <v>373</v>
      </c>
      <c r="D60" s="101">
        <v>44075</v>
      </c>
      <c r="E60" s="100" t="s">
        <v>552</v>
      </c>
      <c r="F60" s="100" t="s">
        <v>234</v>
      </c>
      <c r="G60" s="100" t="s">
        <v>553</v>
      </c>
      <c r="H60" s="100" t="s">
        <v>553</v>
      </c>
      <c r="I60" s="100"/>
      <c r="J60" s="100">
        <v>7793.8</v>
      </c>
      <c r="K60" s="100">
        <v>7793.8</v>
      </c>
    </row>
    <row r="61" spans="1:11" x14ac:dyDescent="0.3">
      <c r="A61" s="100" t="s">
        <v>354</v>
      </c>
      <c r="B61" s="100" t="s">
        <v>372</v>
      </c>
      <c r="C61" s="100" t="s">
        <v>373</v>
      </c>
      <c r="D61" s="101">
        <v>44076</v>
      </c>
      <c r="E61" s="100" t="s">
        <v>554</v>
      </c>
      <c r="F61" s="100" t="s">
        <v>234</v>
      </c>
      <c r="G61" s="100" t="s">
        <v>555</v>
      </c>
      <c r="H61" s="100" t="s">
        <v>555</v>
      </c>
      <c r="I61" s="100"/>
      <c r="J61" s="100">
        <v>8.36</v>
      </c>
      <c r="K61" s="100">
        <v>8.36</v>
      </c>
    </row>
    <row r="62" spans="1:11" x14ac:dyDescent="0.3">
      <c r="A62" s="100" t="s">
        <v>354</v>
      </c>
      <c r="B62" s="100" t="s">
        <v>372</v>
      </c>
      <c r="C62" s="100" t="s">
        <v>373</v>
      </c>
      <c r="D62" s="101">
        <v>44077</v>
      </c>
      <c r="E62" s="100" t="s">
        <v>556</v>
      </c>
      <c r="F62" s="100" t="s">
        <v>234</v>
      </c>
      <c r="G62" s="100" t="s">
        <v>557</v>
      </c>
      <c r="H62" s="100" t="s">
        <v>557</v>
      </c>
      <c r="I62" s="100">
        <v>66.739999999999995</v>
      </c>
      <c r="J62" s="100"/>
      <c r="K62" s="100">
        <v>-66.739999999999995</v>
      </c>
    </row>
    <row r="63" spans="1:11" x14ac:dyDescent="0.3">
      <c r="A63" s="100" t="s">
        <v>354</v>
      </c>
      <c r="B63" s="100" t="s">
        <v>372</v>
      </c>
      <c r="C63" s="100" t="s">
        <v>373</v>
      </c>
      <c r="D63" s="101">
        <v>44077</v>
      </c>
      <c r="E63" s="100" t="s">
        <v>538</v>
      </c>
      <c r="F63" s="100" t="s">
        <v>234</v>
      </c>
      <c r="G63" s="100" t="s">
        <v>558</v>
      </c>
      <c r="H63" s="100" t="s">
        <v>558</v>
      </c>
      <c r="I63" s="100"/>
      <c r="J63" s="100">
        <v>23451.439999999999</v>
      </c>
      <c r="K63" s="100">
        <v>23451.439999999999</v>
      </c>
    </row>
    <row r="64" spans="1:11" x14ac:dyDescent="0.3">
      <c r="A64" s="100" t="s">
        <v>354</v>
      </c>
      <c r="B64" s="100" t="s">
        <v>372</v>
      </c>
      <c r="C64" s="100" t="s">
        <v>373</v>
      </c>
      <c r="D64" s="101">
        <v>44077</v>
      </c>
      <c r="E64" s="100" t="s">
        <v>556</v>
      </c>
      <c r="F64" s="100" t="s">
        <v>234</v>
      </c>
      <c r="G64" s="100" t="s">
        <v>557</v>
      </c>
      <c r="H64" s="100" t="s">
        <v>557</v>
      </c>
      <c r="I64" s="100"/>
      <c r="J64" s="100">
        <v>17391.560000000001</v>
      </c>
      <c r="K64" s="100">
        <v>17391.560000000001</v>
      </c>
    </row>
    <row r="65" spans="1:11" x14ac:dyDescent="0.3">
      <c r="A65" s="100" t="s">
        <v>354</v>
      </c>
      <c r="B65" s="100" t="s">
        <v>372</v>
      </c>
      <c r="C65" s="100" t="s">
        <v>373</v>
      </c>
      <c r="D65" s="101">
        <v>44077</v>
      </c>
      <c r="E65" s="100" t="s">
        <v>559</v>
      </c>
      <c r="F65" s="100" t="s">
        <v>234</v>
      </c>
      <c r="G65" s="100" t="s">
        <v>560</v>
      </c>
      <c r="H65" s="100" t="s">
        <v>560</v>
      </c>
      <c r="I65" s="100"/>
      <c r="J65" s="100">
        <v>171.31</v>
      </c>
      <c r="K65" s="100">
        <v>171.31</v>
      </c>
    </row>
    <row r="66" spans="1:11" x14ac:dyDescent="0.3">
      <c r="A66" s="100" t="s">
        <v>354</v>
      </c>
      <c r="B66" s="100" t="s">
        <v>372</v>
      </c>
      <c r="C66" s="100" t="s">
        <v>373</v>
      </c>
      <c r="D66" s="101">
        <v>44077</v>
      </c>
      <c r="E66" s="100" t="s">
        <v>561</v>
      </c>
      <c r="F66" s="100" t="s">
        <v>234</v>
      </c>
      <c r="G66" s="100" t="s">
        <v>562</v>
      </c>
      <c r="H66" s="100" t="s">
        <v>562</v>
      </c>
      <c r="I66" s="100"/>
      <c r="J66" s="100">
        <v>356.17</v>
      </c>
      <c r="K66" s="100">
        <v>356.17</v>
      </c>
    </row>
    <row r="67" spans="1:11" x14ac:dyDescent="0.3">
      <c r="A67" s="100" t="s">
        <v>354</v>
      </c>
      <c r="B67" s="100" t="s">
        <v>372</v>
      </c>
      <c r="C67" s="100" t="s">
        <v>373</v>
      </c>
      <c r="D67" s="101">
        <v>44078</v>
      </c>
      <c r="E67" s="100" t="s">
        <v>563</v>
      </c>
      <c r="F67" s="100" t="s">
        <v>234</v>
      </c>
      <c r="G67" s="100" t="s">
        <v>564</v>
      </c>
      <c r="H67" s="100" t="s">
        <v>564</v>
      </c>
      <c r="I67" s="100"/>
      <c r="J67" s="100">
        <v>940</v>
      </c>
      <c r="K67" s="100">
        <v>940</v>
      </c>
    </row>
    <row r="68" spans="1:11" x14ac:dyDescent="0.3">
      <c r="A68" s="100" t="s">
        <v>354</v>
      </c>
      <c r="B68" s="100" t="s">
        <v>372</v>
      </c>
      <c r="C68" s="100" t="s">
        <v>373</v>
      </c>
      <c r="D68" s="101">
        <v>44078</v>
      </c>
      <c r="E68" s="100" t="s">
        <v>459</v>
      </c>
      <c r="F68" s="100" t="s">
        <v>234</v>
      </c>
      <c r="G68" s="100" t="s">
        <v>565</v>
      </c>
      <c r="H68" s="100" t="s">
        <v>565</v>
      </c>
      <c r="I68" s="100"/>
      <c r="J68" s="100">
        <v>4364.32</v>
      </c>
      <c r="K68" s="100">
        <v>4364.32</v>
      </c>
    </row>
    <row r="69" spans="1:11" x14ac:dyDescent="0.3">
      <c r="A69" s="100" t="s">
        <v>354</v>
      </c>
      <c r="B69" s="100" t="s">
        <v>372</v>
      </c>
      <c r="C69" s="100" t="s">
        <v>373</v>
      </c>
      <c r="D69" s="101">
        <v>44082</v>
      </c>
      <c r="E69" s="100" t="s">
        <v>566</v>
      </c>
      <c r="F69" s="100" t="s">
        <v>234</v>
      </c>
      <c r="G69" s="100" t="s">
        <v>567</v>
      </c>
      <c r="H69" s="100" t="s">
        <v>567</v>
      </c>
      <c r="I69" s="100"/>
      <c r="J69" s="100">
        <v>3714.88</v>
      </c>
      <c r="K69" s="100">
        <v>3714.88</v>
      </c>
    </row>
    <row r="70" spans="1:11" x14ac:dyDescent="0.3">
      <c r="A70" s="100" t="s">
        <v>354</v>
      </c>
      <c r="B70" s="100" t="s">
        <v>372</v>
      </c>
      <c r="C70" s="100" t="s">
        <v>373</v>
      </c>
      <c r="D70" s="101">
        <v>44084</v>
      </c>
      <c r="E70" s="100" t="s">
        <v>568</v>
      </c>
      <c r="F70" s="100" t="s">
        <v>234</v>
      </c>
      <c r="G70" s="100" t="s">
        <v>569</v>
      </c>
      <c r="H70" s="100" t="s">
        <v>569</v>
      </c>
      <c r="I70" s="100"/>
      <c r="J70" s="100">
        <v>954.36</v>
      </c>
      <c r="K70" s="100">
        <v>954.36</v>
      </c>
    </row>
    <row r="71" spans="1:11" x14ac:dyDescent="0.3">
      <c r="A71" s="100" t="s">
        <v>354</v>
      </c>
      <c r="B71" s="100" t="s">
        <v>372</v>
      </c>
      <c r="C71" s="100" t="s">
        <v>373</v>
      </c>
      <c r="D71" s="101">
        <v>44084</v>
      </c>
      <c r="E71" s="100" t="s">
        <v>570</v>
      </c>
      <c r="F71" s="100" t="s">
        <v>234</v>
      </c>
      <c r="G71" s="100" t="s">
        <v>571</v>
      </c>
      <c r="H71" s="100" t="s">
        <v>571</v>
      </c>
      <c r="I71" s="100"/>
      <c r="J71" s="100">
        <v>65</v>
      </c>
      <c r="K71" s="100">
        <v>65</v>
      </c>
    </row>
    <row r="72" spans="1:11" x14ac:dyDescent="0.3">
      <c r="A72" s="100" t="s">
        <v>354</v>
      </c>
      <c r="B72" s="100" t="s">
        <v>372</v>
      </c>
      <c r="C72" s="100" t="s">
        <v>373</v>
      </c>
      <c r="D72" s="101">
        <v>44084</v>
      </c>
      <c r="E72" s="100" t="s">
        <v>572</v>
      </c>
      <c r="F72" s="100" t="s">
        <v>234</v>
      </c>
      <c r="G72" s="100" t="s">
        <v>573</v>
      </c>
      <c r="H72" s="100" t="s">
        <v>573</v>
      </c>
      <c r="I72" s="100"/>
      <c r="J72" s="100">
        <v>65</v>
      </c>
      <c r="K72" s="100">
        <v>65</v>
      </c>
    </row>
    <row r="73" spans="1:11" x14ac:dyDescent="0.3">
      <c r="A73" s="100" t="s">
        <v>354</v>
      </c>
      <c r="B73" s="100" t="s">
        <v>372</v>
      </c>
      <c r="C73" s="100" t="s">
        <v>373</v>
      </c>
      <c r="D73" s="101">
        <v>44084</v>
      </c>
      <c r="E73" s="100" t="s">
        <v>574</v>
      </c>
      <c r="F73" s="100" t="s">
        <v>234</v>
      </c>
      <c r="G73" s="100" t="s">
        <v>575</v>
      </c>
      <c r="H73" s="100" t="s">
        <v>575</v>
      </c>
      <c r="I73" s="100"/>
      <c r="J73" s="100">
        <v>65</v>
      </c>
      <c r="K73" s="100">
        <v>65</v>
      </c>
    </row>
    <row r="74" spans="1:11" x14ac:dyDescent="0.3">
      <c r="A74" s="100" t="s">
        <v>354</v>
      </c>
      <c r="B74" s="100" t="s">
        <v>372</v>
      </c>
      <c r="C74" s="100" t="s">
        <v>373</v>
      </c>
      <c r="D74" s="101">
        <v>44084</v>
      </c>
      <c r="E74" s="100" t="s">
        <v>576</v>
      </c>
      <c r="F74" s="100" t="s">
        <v>234</v>
      </c>
      <c r="G74" s="100" t="s">
        <v>577</v>
      </c>
      <c r="H74" s="100" t="s">
        <v>577</v>
      </c>
      <c r="I74" s="100"/>
      <c r="J74" s="100">
        <v>120</v>
      </c>
      <c r="K74" s="100">
        <v>120</v>
      </c>
    </row>
    <row r="75" spans="1:11" x14ac:dyDescent="0.3">
      <c r="A75" s="100" t="s">
        <v>354</v>
      </c>
      <c r="B75" s="100" t="s">
        <v>372</v>
      </c>
      <c r="C75" s="100" t="s">
        <v>373</v>
      </c>
      <c r="D75" s="101">
        <v>44084</v>
      </c>
      <c r="E75" s="100" t="s">
        <v>578</v>
      </c>
      <c r="F75" s="100" t="s">
        <v>234</v>
      </c>
      <c r="G75" s="100" t="s">
        <v>579</v>
      </c>
      <c r="H75" s="100" t="s">
        <v>579</v>
      </c>
      <c r="I75" s="100"/>
      <c r="J75" s="100">
        <v>65</v>
      </c>
      <c r="K75" s="100">
        <v>65</v>
      </c>
    </row>
    <row r="76" spans="1:11" x14ac:dyDescent="0.3">
      <c r="A76" s="100" t="s">
        <v>354</v>
      </c>
      <c r="B76" s="100" t="s">
        <v>372</v>
      </c>
      <c r="C76" s="100" t="s">
        <v>373</v>
      </c>
      <c r="D76" s="101">
        <v>44084</v>
      </c>
      <c r="E76" s="100" t="s">
        <v>580</v>
      </c>
      <c r="F76" s="100" t="s">
        <v>234</v>
      </c>
      <c r="G76" s="100" t="s">
        <v>581</v>
      </c>
      <c r="H76" s="100" t="s">
        <v>581</v>
      </c>
      <c r="I76" s="100"/>
      <c r="J76" s="100">
        <v>65</v>
      </c>
      <c r="K76" s="100">
        <v>65</v>
      </c>
    </row>
    <row r="77" spans="1:11" x14ac:dyDescent="0.3">
      <c r="A77" s="100" t="s">
        <v>354</v>
      </c>
      <c r="B77" s="100" t="s">
        <v>372</v>
      </c>
      <c r="C77" s="100" t="s">
        <v>373</v>
      </c>
      <c r="D77" s="101">
        <v>44084</v>
      </c>
      <c r="E77" s="100" t="s">
        <v>582</v>
      </c>
      <c r="F77" s="100" t="s">
        <v>234</v>
      </c>
      <c r="G77" s="100" t="s">
        <v>583</v>
      </c>
      <c r="H77" s="100" t="s">
        <v>583</v>
      </c>
      <c r="I77" s="100"/>
      <c r="J77" s="100">
        <v>65</v>
      </c>
      <c r="K77" s="100">
        <v>65</v>
      </c>
    </row>
    <row r="78" spans="1:11" x14ac:dyDescent="0.3">
      <c r="A78" s="100" t="s">
        <v>354</v>
      </c>
      <c r="B78" s="100" t="s">
        <v>372</v>
      </c>
      <c r="C78" s="100" t="s">
        <v>373</v>
      </c>
      <c r="D78" s="101">
        <v>44084</v>
      </c>
      <c r="E78" s="100" t="s">
        <v>584</v>
      </c>
      <c r="F78" s="100" t="s">
        <v>234</v>
      </c>
      <c r="G78" s="100" t="s">
        <v>585</v>
      </c>
      <c r="H78" s="100" t="s">
        <v>585</v>
      </c>
      <c r="I78" s="100"/>
      <c r="J78" s="100">
        <v>65</v>
      </c>
      <c r="K78" s="100">
        <v>65</v>
      </c>
    </row>
    <row r="79" spans="1:11" x14ac:dyDescent="0.3">
      <c r="A79" s="100" t="s">
        <v>354</v>
      </c>
      <c r="B79" s="100" t="s">
        <v>372</v>
      </c>
      <c r="C79" s="100" t="s">
        <v>373</v>
      </c>
      <c r="D79" s="101">
        <v>44084</v>
      </c>
      <c r="E79" s="100" t="s">
        <v>586</v>
      </c>
      <c r="F79" s="100" t="s">
        <v>234</v>
      </c>
      <c r="G79" s="100" t="s">
        <v>587</v>
      </c>
      <c r="H79" s="100" t="s">
        <v>587</v>
      </c>
      <c r="I79" s="100"/>
      <c r="J79" s="100">
        <v>65</v>
      </c>
      <c r="K79" s="100">
        <v>65</v>
      </c>
    </row>
    <row r="80" spans="1:11" x14ac:dyDescent="0.3">
      <c r="A80" s="100" t="s">
        <v>354</v>
      </c>
      <c r="B80" s="100" t="s">
        <v>372</v>
      </c>
      <c r="C80" s="100" t="s">
        <v>373</v>
      </c>
      <c r="D80" s="101">
        <v>44084</v>
      </c>
      <c r="E80" s="100" t="s">
        <v>588</v>
      </c>
      <c r="F80" s="100" t="s">
        <v>234</v>
      </c>
      <c r="G80" s="100" t="s">
        <v>589</v>
      </c>
      <c r="H80" s="100" t="s">
        <v>589</v>
      </c>
      <c r="I80" s="100"/>
      <c r="J80" s="100">
        <v>65</v>
      </c>
      <c r="K80" s="100">
        <v>65</v>
      </c>
    </row>
    <row r="81" spans="1:11" x14ac:dyDescent="0.3">
      <c r="A81" s="100" t="s">
        <v>354</v>
      </c>
      <c r="B81" s="100" t="s">
        <v>372</v>
      </c>
      <c r="C81" s="100" t="s">
        <v>373</v>
      </c>
      <c r="D81" s="101">
        <v>44084</v>
      </c>
      <c r="E81" s="100" t="s">
        <v>590</v>
      </c>
      <c r="F81" s="100" t="s">
        <v>234</v>
      </c>
      <c r="G81" s="100" t="s">
        <v>591</v>
      </c>
      <c r="H81" s="100" t="s">
        <v>591</v>
      </c>
      <c r="I81" s="100"/>
      <c r="J81" s="100">
        <v>65</v>
      </c>
      <c r="K81" s="100">
        <v>65</v>
      </c>
    </row>
    <row r="82" spans="1:11" x14ac:dyDescent="0.3">
      <c r="A82" s="100" t="s">
        <v>354</v>
      </c>
      <c r="B82" s="100" t="s">
        <v>372</v>
      </c>
      <c r="C82" s="100" t="s">
        <v>373</v>
      </c>
      <c r="D82" s="101">
        <v>44084</v>
      </c>
      <c r="E82" s="100" t="s">
        <v>592</v>
      </c>
      <c r="F82" s="100" t="s">
        <v>234</v>
      </c>
      <c r="G82" s="100" t="s">
        <v>593</v>
      </c>
      <c r="H82" s="100" t="s">
        <v>593</v>
      </c>
      <c r="I82" s="100"/>
      <c r="J82" s="100">
        <v>65</v>
      </c>
      <c r="K82" s="100">
        <v>65</v>
      </c>
    </row>
    <row r="83" spans="1:11" x14ac:dyDescent="0.3">
      <c r="A83" s="100" t="s">
        <v>354</v>
      </c>
      <c r="B83" s="100" t="s">
        <v>372</v>
      </c>
      <c r="C83" s="100" t="s">
        <v>373</v>
      </c>
      <c r="D83" s="101">
        <v>44084</v>
      </c>
      <c r="E83" s="100" t="s">
        <v>594</v>
      </c>
      <c r="F83" s="100" t="s">
        <v>234</v>
      </c>
      <c r="G83" s="100" t="s">
        <v>595</v>
      </c>
      <c r="H83" s="100" t="s">
        <v>595</v>
      </c>
      <c r="I83" s="100"/>
      <c r="J83" s="100">
        <v>65</v>
      </c>
      <c r="K83" s="100">
        <v>65</v>
      </c>
    </row>
    <row r="84" spans="1:11" x14ac:dyDescent="0.3">
      <c r="A84" s="100" t="s">
        <v>354</v>
      </c>
      <c r="B84" s="100" t="s">
        <v>372</v>
      </c>
      <c r="C84" s="100" t="s">
        <v>373</v>
      </c>
      <c r="D84" s="101">
        <v>44084</v>
      </c>
      <c r="E84" s="100" t="s">
        <v>596</v>
      </c>
      <c r="F84" s="100" t="s">
        <v>234</v>
      </c>
      <c r="G84" s="100" t="s">
        <v>597</v>
      </c>
      <c r="H84" s="100" t="s">
        <v>597</v>
      </c>
      <c r="I84" s="100"/>
      <c r="J84" s="100">
        <v>2500</v>
      </c>
      <c r="K84" s="100">
        <v>2500</v>
      </c>
    </row>
    <row r="85" spans="1:11" x14ac:dyDescent="0.3">
      <c r="A85" s="100" t="s">
        <v>354</v>
      </c>
      <c r="B85" s="100" t="s">
        <v>372</v>
      </c>
      <c r="C85" s="100" t="s">
        <v>373</v>
      </c>
      <c r="D85" s="101">
        <v>44088</v>
      </c>
      <c r="E85" s="100" t="s">
        <v>598</v>
      </c>
      <c r="F85" s="100" t="s">
        <v>234</v>
      </c>
      <c r="G85" s="100" t="s">
        <v>599</v>
      </c>
      <c r="H85" s="100" t="s">
        <v>599</v>
      </c>
      <c r="I85" s="100"/>
      <c r="J85" s="100">
        <v>123.19</v>
      </c>
      <c r="K85" s="100">
        <v>123.19</v>
      </c>
    </row>
    <row r="86" spans="1:11" x14ac:dyDescent="0.3">
      <c r="A86" s="100" t="s">
        <v>354</v>
      </c>
      <c r="B86" s="100" t="s">
        <v>372</v>
      </c>
      <c r="C86" s="100" t="s">
        <v>373</v>
      </c>
      <c r="D86" s="101">
        <v>44089</v>
      </c>
      <c r="E86" s="100" t="s">
        <v>600</v>
      </c>
      <c r="F86" s="100" t="s">
        <v>234</v>
      </c>
      <c r="G86" s="100" t="s">
        <v>601</v>
      </c>
      <c r="H86" s="100" t="s">
        <v>601</v>
      </c>
      <c r="I86" s="100">
        <v>247.63</v>
      </c>
      <c r="J86" s="100"/>
      <c r="K86" s="100">
        <v>-247.63</v>
      </c>
    </row>
    <row r="87" spans="1:11" x14ac:dyDescent="0.3">
      <c r="A87" s="100" t="s">
        <v>354</v>
      </c>
      <c r="B87" s="100" t="s">
        <v>372</v>
      </c>
      <c r="C87" s="100" t="s">
        <v>373</v>
      </c>
      <c r="D87" s="101">
        <v>44089</v>
      </c>
      <c r="E87" s="100" t="s">
        <v>602</v>
      </c>
      <c r="F87" s="100" t="s">
        <v>234</v>
      </c>
      <c r="G87" s="100" t="s">
        <v>603</v>
      </c>
      <c r="H87" s="100" t="s">
        <v>603</v>
      </c>
      <c r="I87" s="100">
        <v>6033.89</v>
      </c>
      <c r="J87" s="100"/>
      <c r="K87" s="100">
        <v>-6033.89</v>
      </c>
    </row>
    <row r="88" spans="1:11" x14ac:dyDescent="0.3">
      <c r="A88" s="100" t="s">
        <v>354</v>
      </c>
      <c r="B88" s="100" t="s">
        <v>372</v>
      </c>
      <c r="C88" s="100" t="s">
        <v>373</v>
      </c>
      <c r="D88" s="101">
        <v>44089</v>
      </c>
      <c r="E88" s="100" t="s">
        <v>604</v>
      </c>
      <c r="F88" s="100" t="s">
        <v>234</v>
      </c>
      <c r="G88" s="100" t="s">
        <v>605</v>
      </c>
      <c r="H88" s="100" t="s">
        <v>605</v>
      </c>
      <c r="I88" s="100"/>
      <c r="J88" s="100">
        <v>1800</v>
      </c>
      <c r="K88" s="100">
        <v>1800</v>
      </c>
    </row>
    <row r="89" spans="1:11" x14ac:dyDescent="0.3">
      <c r="A89" s="100" t="s">
        <v>354</v>
      </c>
      <c r="B89" s="100" t="s">
        <v>372</v>
      </c>
      <c r="C89" s="100" t="s">
        <v>373</v>
      </c>
      <c r="D89" s="101">
        <v>44089</v>
      </c>
      <c r="E89" s="100" t="s">
        <v>600</v>
      </c>
      <c r="F89" s="100" t="s">
        <v>234</v>
      </c>
      <c r="G89" s="100" t="s">
        <v>601</v>
      </c>
      <c r="H89" s="100" t="s">
        <v>601</v>
      </c>
      <c r="I89" s="100"/>
      <c r="J89" s="100">
        <v>1835.8</v>
      </c>
      <c r="K89" s="100">
        <v>1835.8</v>
      </c>
    </row>
    <row r="90" spans="1:11" x14ac:dyDescent="0.3">
      <c r="A90" s="100" t="s">
        <v>354</v>
      </c>
      <c r="B90" s="100" t="s">
        <v>372</v>
      </c>
      <c r="C90" s="100" t="s">
        <v>373</v>
      </c>
      <c r="D90" s="101">
        <v>44089</v>
      </c>
      <c r="E90" s="100" t="s">
        <v>602</v>
      </c>
      <c r="F90" s="100" t="s">
        <v>234</v>
      </c>
      <c r="G90" s="100" t="s">
        <v>603</v>
      </c>
      <c r="H90" s="100" t="s">
        <v>603</v>
      </c>
      <c r="I90" s="100"/>
      <c r="J90" s="100">
        <v>24044.95</v>
      </c>
      <c r="K90" s="100">
        <v>24044.95</v>
      </c>
    </row>
    <row r="91" spans="1:11" x14ac:dyDescent="0.3">
      <c r="A91" s="100" t="s">
        <v>354</v>
      </c>
      <c r="B91" s="100" t="s">
        <v>372</v>
      </c>
      <c r="C91" s="100" t="s">
        <v>373</v>
      </c>
      <c r="D91" s="101">
        <v>44096</v>
      </c>
      <c r="E91" s="100" t="s">
        <v>606</v>
      </c>
      <c r="F91" s="100" t="s">
        <v>234</v>
      </c>
      <c r="G91" s="100" t="s">
        <v>607</v>
      </c>
      <c r="H91" s="100" t="s">
        <v>607</v>
      </c>
      <c r="I91" s="100"/>
      <c r="J91" s="100">
        <v>730</v>
      </c>
      <c r="K91" s="100">
        <v>730</v>
      </c>
    </row>
    <row r="92" spans="1:11" x14ac:dyDescent="0.3">
      <c r="A92" s="100" t="s">
        <v>354</v>
      </c>
      <c r="B92" s="100" t="s">
        <v>372</v>
      </c>
      <c r="C92" s="100" t="s">
        <v>373</v>
      </c>
      <c r="D92" s="101">
        <v>44096</v>
      </c>
      <c r="E92" s="100" t="s">
        <v>608</v>
      </c>
      <c r="F92" s="100" t="s">
        <v>234</v>
      </c>
      <c r="G92" s="100" t="s">
        <v>609</v>
      </c>
      <c r="H92" s="100" t="s">
        <v>609</v>
      </c>
      <c r="I92" s="100"/>
      <c r="J92" s="100">
        <v>4145.3999999999996</v>
      </c>
      <c r="K92" s="100">
        <v>4145.3999999999996</v>
      </c>
    </row>
    <row r="93" spans="1:11" x14ac:dyDescent="0.3">
      <c r="A93" s="100" t="s">
        <v>354</v>
      </c>
      <c r="B93" s="100" t="s">
        <v>372</v>
      </c>
      <c r="C93" s="100" t="s">
        <v>373</v>
      </c>
      <c r="D93" s="101">
        <v>44096</v>
      </c>
      <c r="E93" s="100" t="s">
        <v>610</v>
      </c>
      <c r="F93" s="100" t="s">
        <v>234</v>
      </c>
      <c r="G93" s="100" t="s">
        <v>611</v>
      </c>
      <c r="H93" s="100" t="s">
        <v>611</v>
      </c>
      <c r="I93" s="100"/>
      <c r="J93" s="100">
        <v>766.53</v>
      </c>
      <c r="K93" s="100">
        <v>766.53</v>
      </c>
    </row>
    <row r="94" spans="1:11" x14ac:dyDescent="0.3">
      <c r="A94" s="100" t="s">
        <v>354</v>
      </c>
      <c r="B94" s="100" t="s">
        <v>372</v>
      </c>
      <c r="C94" s="100" t="s">
        <v>373</v>
      </c>
      <c r="D94" s="101">
        <v>44096</v>
      </c>
      <c r="E94" s="100" t="s">
        <v>612</v>
      </c>
      <c r="F94" s="100" t="s">
        <v>234</v>
      </c>
      <c r="G94" s="100" t="s">
        <v>613</v>
      </c>
      <c r="H94" s="100" t="s">
        <v>613</v>
      </c>
      <c r="I94" s="100"/>
      <c r="J94" s="100">
        <v>75</v>
      </c>
      <c r="K94" s="100">
        <v>75</v>
      </c>
    </row>
    <row r="95" spans="1:11" x14ac:dyDescent="0.3">
      <c r="A95" s="100" t="s">
        <v>354</v>
      </c>
      <c r="B95" s="100" t="s">
        <v>372</v>
      </c>
      <c r="C95" s="100" t="s">
        <v>373</v>
      </c>
      <c r="D95" s="101">
        <v>44098</v>
      </c>
      <c r="E95" s="100" t="s">
        <v>614</v>
      </c>
      <c r="F95" s="100" t="s">
        <v>234</v>
      </c>
      <c r="G95" s="100" t="s">
        <v>615</v>
      </c>
      <c r="H95" s="100" t="s">
        <v>615</v>
      </c>
      <c r="I95" s="100"/>
      <c r="J95" s="100">
        <v>295.5</v>
      </c>
      <c r="K95" s="100">
        <v>295.5</v>
      </c>
    </row>
    <row r="96" spans="1:11" x14ac:dyDescent="0.3">
      <c r="A96" s="100" t="s">
        <v>354</v>
      </c>
      <c r="B96" s="100" t="s">
        <v>372</v>
      </c>
      <c r="C96" s="100" t="s">
        <v>373</v>
      </c>
      <c r="D96" s="101">
        <v>44098</v>
      </c>
      <c r="E96" s="100" t="s">
        <v>616</v>
      </c>
      <c r="F96" s="100" t="s">
        <v>234</v>
      </c>
      <c r="G96" s="100" t="s">
        <v>617</v>
      </c>
      <c r="H96" s="100" t="s">
        <v>617</v>
      </c>
      <c r="I96" s="100"/>
      <c r="J96" s="100">
        <v>295.5</v>
      </c>
      <c r="K96" s="100">
        <v>295.5</v>
      </c>
    </row>
    <row r="97" spans="1:11" x14ac:dyDescent="0.3">
      <c r="A97" s="100" t="s">
        <v>354</v>
      </c>
      <c r="B97" s="100" t="s">
        <v>372</v>
      </c>
      <c r="C97" s="100" t="s">
        <v>373</v>
      </c>
      <c r="D97" s="101">
        <v>44098</v>
      </c>
      <c r="E97" s="100" t="s">
        <v>618</v>
      </c>
      <c r="F97" s="100" t="s">
        <v>234</v>
      </c>
      <c r="G97" s="100" t="s">
        <v>619</v>
      </c>
      <c r="H97" s="100" t="s">
        <v>619</v>
      </c>
      <c r="I97" s="100"/>
      <c r="J97" s="100">
        <v>147.75</v>
      </c>
      <c r="K97" s="100">
        <v>147.75</v>
      </c>
    </row>
    <row r="98" spans="1:11" x14ac:dyDescent="0.3">
      <c r="A98" s="100" t="s">
        <v>354</v>
      </c>
      <c r="B98" s="100" t="s">
        <v>372</v>
      </c>
      <c r="C98" s="100" t="s">
        <v>373</v>
      </c>
      <c r="D98" s="101">
        <v>44098</v>
      </c>
      <c r="E98" s="100" t="s">
        <v>620</v>
      </c>
      <c r="F98" s="100" t="s">
        <v>234</v>
      </c>
      <c r="G98" s="100" t="s">
        <v>621</v>
      </c>
      <c r="H98" s="100" t="s">
        <v>621</v>
      </c>
      <c r="I98" s="100"/>
      <c r="J98" s="100">
        <v>147.75</v>
      </c>
      <c r="K98" s="100">
        <v>147.75</v>
      </c>
    </row>
    <row r="99" spans="1:11" x14ac:dyDescent="0.3">
      <c r="A99" s="100" t="s">
        <v>354</v>
      </c>
      <c r="B99" s="100" t="s">
        <v>372</v>
      </c>
      <c r="C99" s="100" t="s">
        <v>373</v>
      </c>
      <c r="D99" s="101">
        <v>44102</v>
      </c>
      <c r="E99" s="100" t="s">
        <v>622</v>
      </c>
      <c r="F99" s="100" t="s">
        <v>234</v>
      </c>
      <c r="G99" s="100" t="s">
        <v>623</v>
      </c>
      <c r="H99" s="100" t="s">
        <v>623</v>
      </c>
      <c r="I99" s="100"/>
      <c r="J99" s="100">
        <v>707.64</v>
      </c>
      <c r="K99" s="100">
        <v>707.64</v>
      </c>
    </row>
    <row r="100" spans="1:11" x14ac:dyDescent="0.3">
      <c r="A100" s="100" t="s">
        <v>354</v>
      </c>
      <c r="B100" s="100" t="s">
        <v>372</v>
      </c>
      <c r="C100" s="100" t="s">
        <v>373</v>
      </c>
      <c r="D100" s="101">
        <v>44102</v>
      </c>
      <c r="E100" s="100" t="s">
        <v>624</v>
      </c>
      <c r="F100" s="100" t="s">
        <v>234</v>
      </c>
      <c r="G100" s="100" t="s">
        <v>625</v>
      </c>
      <c r="H100" s="100" t="s">
        <v>625</v>
      </c>
      <c r="I100" s="100"/>
      <c r="J100" s="100">
        <v>1200</v>
      </c>
      <c r="K100" s="100">
        <v>1200</v>
      </c>
    </row>
    <row r="101" spans="1:11" x14ac:dyDescent="0.3">
      <c r="A101" s="100" t="s">
        <v>354</v>
      </c>
      <c r="B101" s="100" t="s">
        <v>372</v>
      </c>
      <c r="C101" s="100" t="s">
        <v>373</v>
      </c>
      <c r="D101" s="101">
        <v>44102</v>
      </c>
      <c r="E101" s="100" t="s">
        <v>626</v>
      </c>
      <c r="F101" s="100" t="s">
        <v>234</v>
      </c>
      <c r="G101" s="100" t="s">
        <v>627</v>
      </c>
      <c r="H101" s="100" t="s">
        <v>627</v>
      </c>
      <c r="I101" s="100"/>
      <c r="J101" s="100">
        <v>730</v>
      </c>
      <c r="K101" s="100">
        <v>730</v>
      </c>
    </row>
    <row r="102" spans="1:11" x14ac:dyDescent="0.3">
      <c r="A102" s="100" t="s">
        <v>354</v>
      </c>
      <c r="B102" s="100" t="s">
        <v>372</v>
      </c>
      <c r="C102" s="100" t="s">
        <v>373</v>
      </c>
      <c r="D102" s="101">
        <v>44104</v>
      </c>
      <c r="E102" s="100" t="s">
        <v>628</v>
      </c>
      <c r="F102" s="100" t="s">
        <v>234</v>
      </c>
      <c r="G102" s="100" t="s">
        <v>629</v>
      </c>
      <c r="H102" s="100" t="s">
        <v>629</v>
      </c>
      <c r="I102" s="100">
        <v>6028.33</v>
      </c>
      <c r="J102" s="100"/>
      <c r="K102" s="100">
        <v>-6028.33</v>
      </c>
    </row>
    <row r="103" spans="1:11" x14ac:dyDescent="0.3">
      <c r="A103" s="100" t="s">
        <v>354</v>
      </c>
      <c r="B103" s="100" t="s">
        <v>372</v>
      </c>
      <c r="C103" s="100" t="s">
        <v>373</v>
      </c>
      <c r="D103" s="101">
        <v>44104</v>
      </c>
      <c r="E103" s="100" t="s">
        <v>630</v>
      </c>
      <c r="F103" s="100" t="s">
        <v>236</v>
      </c>
      <c r="G103" s="100" t="s">
        <v>631</v>
      </c>
      <c r="H103" s="100" t="s">
        <v>632</v>
      </c>
      <c r="I103" s="100">
        <v>110810.36</v>
      </c>
      <c r="J103" s="100"/>
      <c r="K103" s="100">
        <v>-110810.36</v>
      </c>
    </row>
    <row r="104" spans="1:11" x14ac:dyDescent="0.3">
      <c r="A104" s="100" t="s">
        <v>354</v>
      </c>
      <c r="B104" s="100" t="s">
        <v>372</v>
      </c>
      <c r="C104" s="100" t="s">
        <v>373</v>
      </c>
      <c r="D104" s="101">
        <v>44104</v>
      </c>
      <c r="E104" s="100" t="s">
        <v>628</v>
      </c>
      <c r="F104" s="100" t="s">
        <v>234</v>
      </c>
      <c r="G104" s="100" t="s">
        <v>629</v>
      </c>
      <c r="H104" s="100" t="s">
        <v>629</v>
      </c>
      <c r="I104" s="100"/>
      <c r="J104" s="100">
        <v>24291.67</v>
      </c>
      <c r="K104" s="100">
        <v>24291.67</v>
      </c>
    </row>
    <row r="105" spans="1:11" x14ac:dyDescent="0.3">
      <c r="A105" s="100" t="s">
        <v>354</v>
      </c>
      <c r="B105" s="100" t="s">
        <v>372</v>
      </c>
      <c r="C105" s="100" t="s">
        <v>373</v>
      </c>
      <c r="D105" s="101">
        <v>44105</v>
      </c>
      <c r="E105" s="100" t="s">
        <v>876</v>
      </c>
      <c r="F105" s="100" t="s">
        <v>234</v>
      </c>
      <c r="G105" s="100" t="s">
        <v>877</v>
      </c>
      <c r="H105" s="100" t="s">
        <v>877</v>
      </c>
      <c r="I105" s="100">
        <v>1801.32</v>
      </c>
      <c r="J105" s="100"/>
      <c r="K105" s="100">
        <v>-1801.32</v>
      </c>
    </row>
    <row r="106" spans="1:11" x14ac:dyDescent="0.3">
      <c r="A106" s="100" t="s">
        <v>354</v>
      </c>
      <c r="B106" s="100" t="s">
        <v>372</v>
      </c>
      <c r="C106" s="100" t="s">
        <v>373</v>
      </c>
      <c r="D106" s="101">
        <v>44105</v>
      </c>
      <c r="E106" s="100" t="s">
        <v>878</v>
      </c>
      <c r="F106" s="100" t="s">
        <v>234</v>
      </c>
      <c r="G106" s="100" t="s">
        <v>879</v>
      </c>
      <c r="H106" s="100" t="s">
        <v>879</v>
      </c>
      <c r="I106" s="100"/>
      <c r="J106" s="100">
        <v>1616.83</v>
      </c>
      <c r="K106" s="100">
        <v>1616.83</v>
      </c>
    </row>
    <row r="107" spans="1:11" x14ac:dyDescent="0.3">
      <c r="A107" s="100" t="s">
        <v>354</v>
      </c>
      <c r="B107" s="100" t="s">
        <v>372</v>
      </c>
      <c r="C107" s="100" t="s">
        <v>373</v>
      </c>
      <c r="D107" s="101">
        <v>44105</v>
      </c>
      <c r="E107" s="100" t="s">
        <v>880</v>
      </c>
      <c r="F107" s="100" t="s">
        <v>234</v>
      </c>
      <c r="G107" s="100" t="s">
        <v>881</v>
      </c>
      <c r="H107" s="100" t="s">
        <v>881</v>
      </c>
      <c r="I107" s="100"/>
      <c r="J107" s="100">
        <v>55.44</v>
      </c>
      <c r="K107" s="100">
        <v>55.44</v>
      </c>
    </row>
    <row r="108" spans="1:11" x14ac:dyDescent="0.3">
      <c r="A108" s="100" t="s">
        <v>354</v>
      </c>
      <c r="B108" s="100" t="s">
        <v>372</v>
      </c>
      <c r="C108" s="100" t="s">
        <v>373</v>
      </c>
      <c r="D108" s="101">
        <v>44105</v>
      </c>
      <c r="E108" s="100" t="s">
        <v>882</v>
      </c>
      <c r="F108" s="100" t="s">
        <v>234</v>
      </c>
      <c r="G108" s="100" t="s">
        <v>883</v>
      </c>
      <c r="H108" s="100" t="s">
        <v>883</v>
      </c>
      <c r="I108" s="100"/>
      <c r="J108" s="100">
        <v>1658.49</v>
      </c>
      <c r="K108" s="100">
        <v>1658.49</v>
      </c>
    </row>
    <row r="109" spans="1:11" x14ac:dyDescent="0.3">
      <c r="A109" s="100" t="s">
        <v>354</v>
      </c>
      <c r="B109" s="100" t="s">
        <v>372</v>
      </c>
      <c r="C109" s="100" t="s">
        <v>373</v>
      </c>
      <c r="D109" s="101">
        <v>44105</v>
      </c>
      <c r="E109" s="100" t="s">
        <v>884</v>
      </c>
      <c r="F109" s="100" t="s">
        <v>234</v>
      </c>
      <c r="G109" s="100" t="s">
        <v>885</v>
      </c>
      <c r="H109" s="100" t="s">
        <v>885</v>
      </c>
      <c r="I109" s="100"/>
      <c r="J109" s="100">
        <v>940</v>
      </c>
      <c r="K109" s="100">
        <v>940</v>
      </c>
    </row>
    <row r="110" spans="1:11" x14ac:dyDescent="0.3">
      <c r="A110" s="100" t="s">
        <v>354</v>
      </c>
      <c r="B110" s="100" t="s">
        <v>372</v>
      </c>
      <c r="C110" s="100" t="s">
        <v>373</v>
      </c>
      <c r="D110" s="101">
        <v>44105</v>
      </c>
      <c r="E110" s="100" t="s">
        <v>886</v>
      </c>
      <c r="F110" s="100" t="s">
        <v>234</v>
      </c>
      <c r="G110" s="100" t="s">
        <v>887</v>
      </c>
      <c r="H110" s="100" t="s">
        <v>887</v>
      </c>
      <c r="I110" s="100"/>
      <c r="J110" s="100">
        <v>7793.8</v>
      </c>
      <c r="K110" s="100">
        <v>7793.8</v>
      </c>
    </row>
    <row r="111" spans="1:11" x14ac:dyDescent="0.3">
      <c r="A111" s="100" t="s">
        <v>354</v>
      </c>
      <c r="B111" s="100" t="s">
        <v>372</v>
      </c>
      <c r="C111" s="100" t="s">
        <v>373</v>
      </c>
      <c r="D111" s="101">
        <v>44106</v>
      </c>
      <c r="E111" s="100" t="s">
        <v>888</v>
      </c>
      <c r="F111" s="100" t="s">
        <v>234</v>
      </c>
      <c r="G111" s="100" t="s">
        <v>889</v>
      </c>
      <c r="H111" s="100" t="s">
        <v>889</v>
      </c>
      <c r="I111" s="100"/>
      <c r="J111" s="100">
        <v>1791.57</v>
      </c>
      <c r="K111" s="100">
        <v>1791.57</v>
      </c>
    </row>
    <row r="112" spans="1:11" x14ac:dyDescent="0.3">
      <c r="A112" s="100" t="s">
        <v>354</v>
      </c>
      <c r="B112" s="100" t="s">
        <v>372</v>
      </c>
      <c r="C112" s="100" t="s">
        <v>373</v>
      </c>
      <c r="D112" s="101">
        <v>44109</v>
      </c>
      <c r="E112" s="100" t="s">
        <v>890</v>
      </c>
      <c r="F112" s="100" t="s">
        <v>234</v>
      </c>
      <c r="G112" s="100" t="s">
        <v>891</v>
      </c>
      <c r="H112" s="100" t="s">
        <v>891</v>
      </c>
      <c r="I112" s="100"/>
      <c r="J112" s="100">
        <v>65</v>
      </c>
      <c r="K112" s="100">
        <v>65</v>
      </c>
    </row>
    <row r="113" spans="1:11" x14ac:dyDescent="0.3">
      <c r="A113" s="100" t="s">
        <v>354</v>
      </c>
      <c r="B113" s="100" t="s">
        <v>372</v>
      </c>
      <c r="C113" s="100" t="s">
        <v>373</v>
      </c>
      <c r="D113" s="101">
        <v>44109</v>
      </c>
      <c r="E113" s="100" t="s">
        <v>892</v>
      </c>
      <c r="F113" s="100" t="s">
        <v>234</v>
      </c>
      <c r="G113" s="100" t="s">
        <v>893</v>
      </c>
      <c r="H113" s="100" t="s">
        <v>893</v>
      </c>
      <c r="I113" s="100"/>
      <c r="J113" s="100">
        <v>65</v>
      </c>
      <c r="K113" s="100">
        <v>65</v>
      </c>
    </row>
    <row r="114" spans="1:11" x14ac:dyDescent="0.3">
      <c r="A114" s="100" t="s">
        <v>354</v>
      </c>
      <c r="B114" s="100" t="s">
        <v>372</v>
      </c>
      <c r="C114" s="100" t="s">
        <v>373</v>
      </c>
      <c r="D114" s="101">
        <v>44109</v>
      </c>
      <c r="E114" s="100" t="s">
        <v>894</v>
      </c>
      <c r="F114" s="100" t="s">
        <v>234</v>
      </c>
      <c r="G114" s="100" t="s">
        <v>895</v>
      </c>
      <c r="H114" s="100" t="s">
        <v>895</v>
      </c>
      <c r="I114" s="100"/>
      <c r="J114" s="100">
        <v>65</v>
      </c>
      <c r="K114" s="100">
        <v>65</v>
      </c>
    </row>
    <row r="115" spans="1:11" x14ac:dyDescent="0.3">
      <c r="A115" s="100" t="s">
        <v>354</v>
      </c>
      <c r="B115" s="100" t="s">
        <v>372</v>
      </c>
      <c r="C115" s="100" t="s">
        <v>373</v>
      </c>
      <c r="D115" s="101">
        <v>44109</v>
      </c>
      <c r="E115" s="100" t="s">
        <v>896</v>
      </c>
      <c r="F115" s="100" t="s">
        <v>234</v>
      </c>
      <c r="G115" s="100" t="s">
        <v>897</v>
      </c>
      <c r="H115" s="100" t="s">
        <v>897</v>
      </c>
      <c r="I115" s="100"/>
      <c r="J115" s="100">
        <v>65</v>
      </c>
      <c r="K115" s="100">
        <v>65</v>
      </c>
    </row>
    <row r="116" spans="1:11" x14ac:dyDescent="0.3">
      <c r="A116" s="100" t="s">
        <v>354</v>
      </c>
      <c r="B116" s="100" t="s">
        <v>372</v>
      </c>
      <c r="C116" s="100" t="s">
        <v>373</v>
      </c>
      <c r="D116" s="101">
        <v>44109</v>
      </c>
      <c r="E116" s="100" t="s">
        <v>898</v>
      </c>
      <c r="F116" s="100" t="s">
        <v>234</v>
      </c>
      <c r="G116" s="100" t="s">
        <v>899</v>
      </c>
      <c r="H116" s="100" t="s">
        <v>899</v>
      </c>
      <c r="I116" s="100"/>
      <c r="J116" s="100">
        <v>65</v>
      </c>
      <c r="K116" s="100">
        <v>65</v>
      </c>
    </row>
    <row r="117" spans="1:11" x14ac:dyDescent="0.3">
      <c r="A117" s="100" t="s">
        <v>354</v>
      </c>
      <c r="B117" s="100" t="s">
        <v>372</v>
      </c>
      <c r="C117" s="100" t="s">
        <v>373</v>
      </c>
      <c r="D117" s="101">
        <v>44109</v>
      </c>
      <c r="E117" s="100" t="s">
        <v>900</v>
      </c>
      <c r="F117" s="100" t="s">
        <v>234</v>
      </c>
      <c r="G117" s="100" t="s">
        <v>901</v>
      </c>
      <c r="H117" s="100" t="s">
        <v>901</v>
      </c>
      <c r="I117" s="100"/>
      <c r="J117" s="100">
        <v>65</v>
      </c>
      <c r="K117" s="100">
        <v>65</v>
      </c>
    </row>
    <row r="118" spans="1:11" x14ac:dyDescent="0.3">
      <c r="A118" s="100" t="s">
        <v>354</v>
      </c>
      <c r="B118" s="100" t="s">
        <v>372</v>
      </c>
      <c r="C118" s="100" t="s">
        <v>373</v>
      </c>
      <c r="D118" s="101">
        <v>44109</v>
      </c>
      <c r="E118" s="100" t="s">
        <v>902</v>
      </c>
      <c r="F118" s="100" t="s">
        <v>234</v>
      </c>
      <c r="G118" s="100" t="s">
        <v>903</v>
      </c>
      <c r="H118" s="100" t="s">
        <v>903</v>
      </c>
      <c r="I118" s="100"/>
      <c r="J118" s="100">
        <v>400</v>
      </c>
      <c r="K118" s="100">
        <v>400</v>
      </c>
    </row>
    <row r="119" spans="1:11" x14ac:dyDescent="0.3">
      <c r="A119" s="100" t="s">
        <v>354</v>
      </c>
      <c r="B119" s="100" t="s">
        <v>372</v>
      </c>
      <c r="C119" s="100" t="s">
        <v>373</v>
      </c>
      <c r="D119" s="101">
        <v>44109</v>
      </c>
      <c r="E119" s="100" t="s">
        <v>904</v>
      </c>
      <c r="F119" s="100" t="s">
        <v>234</v>
      </c>
      <c r="G119" s="100" t="s">
        <v>905</v>
      </c>
      <c r="H119" s="100" t="s">
        <v>905</v>
      </c>
      <c r="I119" s="100"/>
      <c r="J119" s="100">
        <v>4000</v>
      </c>
      <c r="K119" s="100">
        <v>4000</v>
      </c>
    </row>
    <row r="120" spans="1:11" x14ac:dyDescent="0.3">
      <c r="A120" s="100" t="s">
        <v>354</v>
      </c>
      <c r="B120" s="100" t="s">
        <v>372</v>
      </c>
      <c r="C120" s="100" t="s">
        <v>373</v>
      </c>
      <c r="D120" s="101">
        <v>44110</v>
      </c>
      <c r="E120" s="100" t="s">
        <v>906</v>
      </c>
      <c r="F120" s="100" t="s">
        <v>234</v>
      </c>
      <c r="G120" s="100" t="s">
        <v>907</v>
      </c>
      <c r="H120" s="100" t="s">
        <v>907</v>
      </c>
      <c r="I120" s="100"/>
      <c r="J120" s="100">
        <v>1468.04</v>
      </c>
      <c r="K120" s="100">
        <v>1468.04</v>
      </c>
    </row>
    <row r="121" spans="1:11" x14ac:dyDescent="0.3">
      <c r="A121" s="100" t="s">
        <v>354</v>
      </c>
      <c r="B121" s="100" t="s">
        <v>372</v>
      </c>
      <c r="C121" s="100" t="s">
        <v>373</v>
      </c>
      <c r="D121" s="101">
        <v>44110</v>
      </c>
      <c r="E121" s="100" t="s">
        <v>908</v>
      </c>
      <c r="F121" s="100" t="s">
        <v>234</v>
      </c>
      <c r="G121" s="100" t="s">
        <v>909</v>
      </c>
      <c r="H121" s="100" t="s">
        <v>909</v>
      </c>
      <c r="I121" s="100"/>
      <c r="J121" s="100">
        <v>890</v>
      </c>
      <c r="K121" s="100">
        <v>890</v>
      </c>
    </row>
    <row r="122" spans="1:11" x14ac:dyDescent="0.3">
      <c r="A122" s="100" t="s">
        <v>354</v>
      </c>
      <c r="B122" s="100" t="s">
        <v>372</v>
      </c>
      <c r="C122" s="100" t="s">
        <v>373</v>
      </c>
      <c r="D122" s="101">
        <v>44110</v>
      </c>
      <c r="E122" s="100" t="s">
        <v>910</v>
      </c>
      <c r="F122" s="100" t="s">
        <v>234</v>
      </c>
      <c r="G122" s="100" t="s">
        <v>911</v>
      </c>
      <c r="H122" s="100" t="s">
        <v>911</v>
      </c>
      <c r="I122" s="100"/>
      <c r="J122" s="100">
        <v>200.52</v>
      </c>
      <c r="K122" s="100">
        <v>200.52</v>
      </c>
    </row>
    <row r="123" spans="1:11" x14ac:dyDescent="0.3">
      <c r="A123" s="100" t="s">
        <v>354</v>
      </c>
      <c r="B123" s="100" t="s">
        <v>372</v>
      </c>
      <c r="C123" s="100" t="s">
        <v>373</v>
      </c>
      <c r="D123" s="101">
        <v>44110</v>
      </c>
      <c r="E123" s="100" t="s">
        <v>912</v>
      </c>
      <c r="F123" s="100" t="s">
        <v>234</v>
      </c>
      <c r="G123" s="100" t="s">
        <v>913</v>
      </c>
      <c r="H123" s="100" t="s">
        <v>913</v>
      </c>
      <c r="I123" s="100"/>
      <c r="J123" s="100">
        <v>410.74</v>
      </c>
      <c r="K123" s="100">
        <v>410.74</v>
      </c>
    </row>
    <row r="124" spans="1:11" x14ac:dyDescent="0.3">
      <c r="A124" s="100" t="s">
        <v>354</v>
      </c>
      <c r="B124" s="100" t="s">
        <v>372</v>
      </c>
      <c r="C124" s="100" t="s">
        <v>373</v>
      </c>
      <c r="D124" s="101">
        <v>44111</v>
      </c>
      <c r="E124" s="100" t="s">
        <v>914</v>
      </c>
      <c r="F124" s="100" t="s">
        <v>234</v>
      </c>
      <c r="G124" s="100" t="s">
        <v>915</v>
      </c>
      <c r="H124" s="100" t="s">
        <v>915</v>
      </c>
      <c r="I124" s="100"/>
      <c r="J124" s="100">
        <v>130</v>
      </c>
      <c r="K124" s="100">
        <v>130</v>
      </c>
    </row>
    <row r="125" spans="1:11" x14ac:dyDescent="0.3">
      <c r="A125" s="100" t="s">
        <v>354</v>
      </c>
      <c r="B125" s="100" t="s">
        <v>372</v>
      </c>
      <c r="C125" s="100" t="s">
        <v>373</v>
      </c>
      <c r="D125" s="101">
        <v>44111</v>
      </c>
      <c r="E125" s="100" t="s">
        <v>916</v>
      </c>
      <c r="F125" s="100" t="s">
        <v>234</v>
      </c>
      <c r="G125" s="100" t="s">
        <v>917</v>
      </c>
      <c r="H125" s="100" t="s">
        <v>917</v>
      </c>
      <c r="I125" s="100"/>
      <c r="J125" s="100">
        <v>384</v>
      </c>
      <c r="K125" s="100">
        <v>384</v>
      </c>
    </row>
    <row r="126" spans="1:11" x14ac:dyDescent="0.3">
      <c r="A126" s="100" t="s">
        <v>354</v>
      </c>
      <c r="B126" s="100" t="s">
        <v>372</v>
      </c>
      <c r="C126" s="100" t="s">
        <v>373</v>
      </c>
      <c r="D126" s="101">
        <v>44111</v>
      </c>
      <c r="E126" s="100" t="s">
        <v>643</v>
      </c>
      <c r="F126" s="100" t="s">
        <v>234</v>
      </c>
      <c r="G126" s="100" t="s">
        <v>918</v>
      </c>
      <c r="H126" s="100" t="s">
        <v>918</v>
      </c>
      <c r="I126" s="100"/>
      <c r="J126" s="100">
        <v>3828.05</v>
      </c>
      <c r="K126" s="100">
        <v>3828.05</v>
      </c>
    </row>
    <row r="127" spans="1:11" x14ac:dyDescent="0.3">
      <c r="A127" s="100" t="s">
        <v>354</v>
      </c>
      <c r="B127" s="100" t="s">
        <v>372</v>
      </c>
      <c r="C127" s="100" t="s">
        <v>373</v>
      </c>
      <c r="D127" s="101">
        <v>44112</v>
      </c>
      <c r="E127" s="100" t="s">
        <v>919</v>
      </c>
      <c r="F127" s="100" t="s">
        <v>234</v>
      </c>
      <c r="G127" s="100" t="s">
        <v>920</v>
      </c>
      <c r="H127" s="100" t="s">
        <v>920</v>
      </c>
      <c r="I127" s="100">
        <v>20</v>
      </c>
      <c r="J127" s="100"/>
      <c r="K127" s="100">
        <v>-20</v>
      </c>
    </row>
    <row r="128" spans="1:11" x14ac:dyDescent="0.3">
      <c r="A128" s="100" t="s">
        <v>354</v>
      </c>
      <c r="B128" s="100" t="s">
        <v>372</v>
      </c>
      <c r="C128" s="100" t="s">
        <v>373</v>
      </c>
      <c r="D128" s="101">
        <v>44112</v>
      </c>
      <c r="E128" s="100" t="s">
        <v>919</v>
      </c>
      <c r="F128" s="100" t="s">
        <v>234</v>
      </c>
      <c r="G128" s="100" t="s">
        <v>920</v>
      </c>
      <c r="H128" s="100" t="s">
        <v>920</v>
      </c>
      <c r="I128" s="100"/>
      <c r="J128" s="100">
        <v>34302.21</v>
      </c>
      <c r="K128" s="100">
        <v>34302.21</v>
      </c>
    </row>
    <row r="129" spans="1:11" x14ac:dyDescent="0.3">
      <c r="A129" s="100" t="s">
        <v>354</v>
      </c>
      <c r="B129" s="100" t="s">
        <v>372</v>
      </c>
      <c r="C129" s="100" t="s">
        <v>373</v>
      </c>
      <c r="D129" s="101">
        <v>44118</v>
      </c>
      <c r="E129" s="100" t="s">
        <v>921</v>
      </c>
      <c r="F129" s="100" t="s">
        <v>234</v>
      </c>
      <c r="G129" s="100" t="s">
        <v>922</v>
      </c>
      <c r="H129" s="100" t="s">
        <v>922</v>
      </c>
      <c r="I129" s="100"/>
      <c r="J129" s="100">
        <v>57</v>
      </c>
      <c r="K129" s="100">
        <v>57</v>
      </c>
    </row>
    <row r="130" spans="1:11" x14ac:dyDescent="0.3">
      <c r="A130" s="100" t="s">
        <v>354</v>
      </c>
      <c r="B130" s="100" t="s">
        <v>372</v>
      </c>
      <c r="C130" s="100" t="s">
        <v>373</v>
      </c>
      <c r="D130" s="101">
        <v>44119</v>
      </c>
      <c r="E130" s="100" t="s">
        <v>923</v>
      </c>
      <c r="F130" s="100" t="s">
        <v>234</v>
      </c>
      <c r="G130" s="100" t="s">
        <v>924</v>
      </c>
      <c r="H130" s="100" t="s">
        <v>924</v>
      </c>
      <c r="I130" s="100">
        <v>6031.77</v>
      </c>
      <c r="J130" s="100"/>
      <c r="K130" s="100">
        <v>-6031.77</v>
      </c>
    </row>
    <row r="131" spans="1:11" x14ac:dyDescent="0.3">
      <c r="A131" s="100" t="s">
        <v>354</v>
      </c>
      <c r="B131" s="100" t="s">
        <v>372</v>
      </c>
      <c r="C131" s="100" t="s">
        <v>373</v>
      </c>
      <c r="D131" s="101">
        <v>44119</v>
      </c>
      <c r="E131" s="100" t="s">
        <v>923</v>
      </c>
      <c r="F131" s="100" t="s">
        <v>234</v>
      </c>
      <c r="G131" s="100" t="s">
        <v>924</v>
      </c>
      <c r="H131" s="100" t="s">
        <v>924</v>
      </c>
      <c r="I131" s="100"/>
      <c r="J131" s="100">
        <v>24453.49</v>
      </c>
      <c r="K131" s="100">
        <v>24453.49</v>
      </c>
    </row>
    <row r="132" spans="1:11" x14ac:dyDescent="0.3">
      <c r="A132" s="100" t="s">
        <v>354</v>
      </c>
      <c r="B132" s="100" t="s">
        <v>372</v>
      </c>
      <c r="C132" s="100" t="s">
        <v>373</v>
      </c>
      <c r="D132" s="101">
        <v>44124</v>
      </c>
      <c r="E132" s="100" t="s">
        <v>925</v>
      </c>
      <c r="F132" s="100" t="s">
        <v>234</v>
      </c>
      <c r="G132" s="100" t="s">
        <v>926</v>
      </c>
      <c r="H132" s="100" t="s">
        <v>926</v>
      </c>
      <c r="I132" s="100"/>
      <c r="J132" s="100">
        <v>950</v>
      </c>
      <c r="K132" s="100">
        <v>950</v>
      </c>
    </row>
    <row r="133" spans="1:11" x14ac:dyDescent="0.3">
      <c r="A133" s="100" t="s">
        <v>354</v>
      </c>
      <c r="B133" s="100" t="s">
        <v>372</v>
      </c>
      <c r="C133" s="100" t="s">
        <v>373</v>
      </c>
      <c r="D133" s="101">
        <v>44124</v>
      </c>
      <c r="E133" s="100" t="s">
        <v>927</v>
      </c>
      <c r="F133" s="100" t="s">
        <v>234</v>
      </c>
      <c r="G133" s="100" t="s">
        <v>928</v>
      </c>
      <c r="H133" s="100" t="s">
        <v>928</v>
      </c>
      <c r="I133" s="100"/>
      <c r="J133" s="100">
        <v>1791.63</v>
      </c>
      <c r="K133" s="100">
        <v>1791.63</v>
      </c>
    </row>
    <row r="134" spans="1:11" x14ac:dyDescent="0.3">
      <c r="A134" s="100" t="s">
        <v>354</v>
      </c>
      <c r="B134" s="100" t="s">
        <v>372</v>
      </c>
      <c r="C134" s="100" t="s">
        <v>373</v>
      </c>
      <c r="D134" s="101">
        <v>44127</v>
      </c>
      <c r="E134" s="100" t="s">
        <v>929</v>
      </c>
      <c r="F134" s="100" t="s">
        <v>234</v>
      </c>
      <c r="G134" s="100" t="s">
        <v>930</v>
      </c>
      <c r="H134" s="100" t="s">
        <v>930</v>
      </c>
      <c r="I134" s="100"/>
      <c r="J134" s="100">
        <v>2700</v>
      </c>
      <c r="K134" s="100">
        <v>2700</v>
      </c>
    </row>
    <row r="135" spans="1:11" x14ac:dyDescent="0.3">
      <c r="A135" s="100" t="s">
        <v>354</v>
      </c>
      <c r="B135" s="100" t="s">
        <v>372</v>
      </c>
      <c r="C135" s="100" t="s">
        <v>373</v>
      </c>
      <c r="D135" s="101">
        <v>44127</v>
      </c>
      <c r="E135" s="100" t="s">
        <v>931</v>
      </c>
      <c r="F135" s="100" t="s">
        <v>234</v>
      </c>
      <c r="G135" s="100" t="s">
        <v>932</v>
      </c>
      <c r="H135" s="100" t="s">
        <v>932</v>
      </c>
      <c r="I135" s="100"/>
      <c r="J135" s="100">
        <v>750</v>
      </c>
      <c r="K135" s="100">
        <v>750</v>
      </c>
    </row>
    <row r="136" spans="1:11" x14ac:dyDescent="0.3">
      <c r="A136" s="100" t="s">
        <v>354</v>
      </c>
      <c r="B136" s="100" t="s">
        <v>372</v>
      </c>
      <c r="C136" s="100" t="s">
        <v>373</v>
      </c>
      <c r="D136" s="101">
        <v>44127</v>
      </c>
      <c r="E136" s="100" t="s">
        <v>933</v>
      </c>
      <c r="F136" s="100" t="s">
        <v>234</v>
      </c>
      <c r="G136" s="100" t="s">
        <v>934</v>
      </c>
      <c r="H136" s="100" t="s">
        <v>934</v>
      </c>
      <c r="I136" s="100"/>
      <c r="J136" s="100">
        <v>7500</v>
      </c>
      <c r="K136" s="100">
        <v>7500</v>
      </c>
    </row>
    <row r="137" spans="1:11" x14ac:dyDescent="0.3">
      <c r="A137" s="100" t="s">
        <v>354</v>
      </c>
      <c r="B137" s="100" t="s">
        <v>372</v>
      </c>
      <c r="C137" s="100" t="s">
        <v>373</v>
      </c>
      <c r="D137" s="101">
        <v>44130</v>
      </c>
      <c r="E137" s="100" t="s">
        <v>935</v>
      </c>
      <c r="F137" s="100" t="s">
        <v>234</v>
      </c>
      <c r="G137" s="100" t="s">
        <v>936</v>
      </c>
      <c r="H137" s="100" t="s">
        <v>936</v>
      </c>
      <c r="I137" s="100"/>
      <c r="J137" s="100">
        <v>2030</v>
      </c>
      <c r="K137" s="100">
        <v>2030</v>
      </c>
    </row>
    <row r="138" spans="1:11" x14ac:dyDescent="0.3">
      <c r="A138" s="100" t="s">
        <v>354</v>
      </c>
      <c r="B138" s="100" t="s">
        <v>372</v>
      </c>
      <c r="C138" s="100" t="s">
        <v>373</v>
      </c>
      <c r="D138" s="101">
        <v>44131</v>
      </c>
      <c r="E138" s="100" t="s">
        <v>937</v>
      </c>
      <c r="F138" s="100" t="s">
        <v>234</v>
      </c>
      <c r="G138" s="100" t="s">
        <v>938</v>
      </c>
      <c r="H138" s="100" t="s">
        <v>938</v>
      </c>
      <c r="I138" s="100"/>
      <c r="J138" s="100">
        <v>2470</v>
      </c>
      <c r="K138" s="100">
        <v>2470</v>
      </c>
    </row>
    <row r="139" spans="1:11" x14ac:dyDescent="0.3">
      <c r="A139" s="100" t="s">
        <v>354</v>
      </c>
      <c r="B139" s="100" t="s">
        <v>372</v>
      </c>
      <c r="C139" s="100" t="s">
        <v>373</v>
      </c>
      <c r="D139" s="101">
        <v>44131</v>
      </c>
      <c r="E139" s="100" t="s">
        <v>939</v>
      </c>
      <c r="F139" s="100" t="s">
        <v>234</v>
      </c>
      <c r="G139" s="100" t="s">
        <v>940</v>
      </c>
      <c r="H139" s="100" t="s">
        <v>940</v>
      </c>
      <c r="I139" s="100"/>
      <c r="J139" s="100">
        <v>1511.05</v>
      </c>
      <c r="K139" s="100">
        <v>1511.05</v>
      </c>
    </row>
    <row r="140" spans="1:11" x14ac:dyDescent="0.3">
      <c r="A140" s="100" t="s">
        <v>354</v>
      </c>
      <c r="B140" s="100" t="s">
        <v>372</v>
      </c>
      <c r="C140" s="100" t="s">
        <v>373</v>
      </c>
      <c r="D140" s="101">
        <v>44133</v>
      </c>
      <c r="E140" s="100" t="s">
        <v>941</v>
      </c>
      <c r="F140" s="100" t="s">
        <v>234</v>
      </c>
      <c r="G140" s="100" t="s">
        <v>942</v>
      </c>
      <c r="H140" s="100" t="s">
        <v>942</v>
      </c>
      <c r="I140" s="100"/>
      <c r="J140" s="100">
        <v>65</v>
      </c>
      <c r="K140" s="100">
        <v>65</v>
      </c>
    </row>
    <row r="141" spans="1:11" x14ac:dyDescent="0.3">
      <c r="A141" s="100" t="s">
        <v>354</v>
      </c>
      <c r="B141" s="100" t="s">
        <v>372</v>
      </c>
      <c r="C141" s="100" t="s">
        <v>373</v>
      </c>
      <c r="D141" s="101">
        <v>44133</v>
      </c>
      <c r="E141" s="100" t="s">
        <v>943</v>
      </c>
      <c r="F141" s="100" t="s">
        <v>234</v>
      </c>
      <c r="G141" s="100" t="s">
        <v>944</v>
      </c>
      <c r="H141" s="100" t="s">
        <v>944</v>
      </c>
      <c r="I141" s="100"/>
      <c r="J141" s="100">
        <v>65</v>
      </c>
      <c r="K141" s="100">
        <v>65</v>
      </c>
    </row>
    <row r="142" spans="1:11" x14ac:dyDescent="0.3">
      <c r="A142" s="100" t="s">
        <v>354</v>
      </c>
      <c r="B142" s="100" t="s">
        <v>372</v>
      </c>
      <c r="C142" s="100" t="s">
        <v>373</v>
      </c>
      <c r="D142" s="101">
        <v>44133</v>
      </c>
      <c r="E142" s="100" t="s">
        <v>945</v>
      </c>
      <c r="F142" s="100" t="s">
        <v>234</v>
      </c>
      <c r="G142" s="100" t="s">
        <v>946</v>
      </c>
      <c r="H142" s="100" t="s">
        <v>946</v>
      </c>
      <c r="I142" s="100"/>
      <c r="J142" s="100">
        <v>65</v>
      </c>
      <c r="K142" s="100">
        <v>65</v>
      </c>
    </row>
    <row r="143" spans="1:11" x14ac:dyDescent="0.3">
      <c r="A143" s="100" t="s">
        <v>354</v>
      </c>
      <c r="B143" s="100" t="s">
        <v>372</v>
      </c>
      <c r="C143" s="100" t="s">
        <v>373</v>
      </c>
      <c r="D143" s="101">
        <v>44133</v>
      </c>
      <c r="E143" s="100" t="s">
        <v>947</v>
      </c>
      <c r="F143" s="100" t="s">
        <v>234</v>
      </c>
      <c r="G143" s="100" t="s">
        <v>948</v>
      </c>
      <c r="H143" s="100" t="s">
        <v>948</v>
      </c>
      <c r="I143" s="100"/>
      <c r="J143" s="100">
        <v>65</v>
      </c>
      <c r="K143" s="100">
        <v>65</v>
      </c>
    </row>
    <row r="144" spans="1:11" x14ac:dyDescent="0.3">
      <c r="A144" s="100" t="s">
        <v>354</v>
      </c>
      <c r="B144" s="100" t="s">
        <v>372</v>
      </c>
      <c r="C144" s="100" t="s">
        <v>373</v>
      </c>
      <c r="D144" s="101">
        <v>44133</v>
      </c>
      <c r="E144" s="100" t="s">
        <v>949</v>
      </c>
      <c r="F144" s="100" t="s">
        <v>234</v>
      </c>
      <c r="G144" s="100" t="s">
        <v>950</v>
      </c>
      <c r="H144" s="100" t="s">
        <v>950</v>
      </c>
      <c r="I144" s="100"/>
      <c r="J144" s="100">
        <v>65</v>
      </c>
      <c r="K144" s="100">
        <v>65</v>
      </c>
    </row>
    <row r="145" spans="1:11" x14ac:dyDescent="0.3">
      <c r="A145" s="100" t="s">
        <v>354</v>
      </c>
      <c r="B145" s="100" t="s">
        <v>372</v>
      </c>
      <c r="C145" s="100" t="s">
        <v>373</v>
      </c>
      <c r="D145" s="101">
        <v>44133</v>
      </c>
      <c r="E145" s="100" t="s">
        <v>951</v>
      </c>
      <c r="F145" s="100" t="s">
        <v>234</v>
      </c>
      <c r="G145" s="100" t="s">
        <v>952</v>
      </c>
      <c r="H145" s="100" t="s">
        <v>952</v>
      </c>
      <c r="I145" s="100"/>
      <c r="J145" s="100">
        <v>65</v>
      </c>
      <c r="K145" s="100">
        <v>65</v>
      </c>
    </row>
    <row r="146" spans="1:11" x14ac:dyDescent="0.3">
      <c r="A146" s="100" t="s">
        <v>354</v>
      </c>
      <c r="B146" s="100" t="s">
        <v>372</v>
      </c>
      <c r="C146" s="100" t="s">
        <v>373</v>
      </c>
      <c r="D146" s="101">
        <v>44133</v>
      </c>
      <c r="E146" s="100" t="s">
        <v>953</v>
      </c>
      <c r="F146" s="100" t="s">
        <v>234</v>
      </c>
      <c r="G146" s="100" t="s">
        <v>954</v>
      </c>
      <c r="H146" s="100" t="s">
        <v>954</v>
      </c>
      <c r="I146" s="100"/>
      <c r="J146" s="100">
        <v>65</v>
      </c>
      <c r="K146" s="100">
        <v>65</v>
      </c>
    </row>
    <row r="147" spans="1:11" x14ac:dyDescent="0.3">
      <c r="A147" s="100" t="s">
        <v>354</v>
      </c>
      <c r="B147" s="100" t="s">
        <v>372</v>
      </c>
      <c r="C147" s="100" t="s">
        <v>373</v>
      </c>
      <c r="D147" s="101">
        <v>44133</v>
      </c>
      <c r="E147" s="100" t="s">
        <v>955</v>
      </c>
      <c r="F147" s="100" t="s">
        <v>234</v>
      </c>
      <c r="G147" s="100" t="s">
        <v>956</v>
      </c>
      <c r="H147" s="100" t="s">
        <v>956</v>
      </c>
      <c r="I147" s="100"/>
      <c r="J147" s="100">
        <v>730</v>
      </c>
      <c r="K147" s="100">
        <v>730</v>
      </c>
    </row>
    <row r="148" spans="1:11" x14ac:dyDescent="0.3">
      <c r="A148" s="100" t="s">
        <v>354</v>
      </c>
      <c r="B148" s="100" t="s">
        <v>372</v>
      </c>
      <c r="C148" s="100" t="s">
        <v>373</v>
      </c>
      <c r="D148" s="101">
        <v>44134</v>
      </c>
      <c r="E148" s="100" t="s">
        <v>957</v>
      </c>
      <c r="F148" s="100" t="s">
        <v>234</v>
      </c>
      <c r="G148" s="100" t="s">
        <v>958</v>
      </c>
      <c r="H148" s="100" t="s">
        <v>958</v>
      </c>
      <c r="I148" s="100">
        <v>6052.36</v>
      </c>
      <c r="J148" s="100"/>
      <c r="K148" s="100">
        <v>-6052.36</v>
      </c>
    </row>
    <row r="149" spans="1:11" x14ac:dyDescent="0.3">
      <c r="A149" s="100" t="s">
        <v>354</v>
      </c>
      <c r="B149" s="100" t="s">
        <v>372</v>
      </c>
      <c r="C149" s="100" t="s">
        <v>373</v>
      </c>
      <c r="D149" s="101">
        <v>44134</v>
      </c>
      <c r="E149" s="100" t="s">
        <v>959</v>
      </c>
      <c r="F149" s="100" t="s">
        <v>234</v>
      </c>
      <c r="G149" s="100" t="s">
        <v>960</v>
      </c>
      <c r="H149" s="100" t="s">
        <v>960</v>
      </c>
      <c r="I149" s="100"/>
      <c r="J149" s="100">
        <v>65</v>
      </c>
      <c r="K149" s="100">
        <v>65</v>
      </c>
    </row>
    <row r="150" spans="1:11" x14ac:dyDescent="0.3">
      <c r="A150" s="100" t="s">
        <v>354</v>
      </c>
      <c r="B150" s="100" t="s">
        <v>372</v>
      </c>
      <c r="C150" s="100" t="s">
        <v>373</v>
      </c>
      <c r="D150" s="101">
        <v>44134</v>
      </c>
      <c r="E150" s="100" t="s">
        <v>961</v>
      </c>
      <c r="F150" s="100" t="s">
        <v>234</v>
      </c>
      <c r="G150" s="100" t="s">
        <v>962</v>
      </c>
      <c r="H150" s="100" t="s">
        <v>962</v>
      </c>
      <c r="I150" s="100"/>
      <c r="J150" s="100">
        <v>65</v>
      </c>
      <c r="K150" s="100">
        <v>65</v>
      </c>
    </row>
    <row r="151" spans="1:11" x14ac:dyDescent="0.3">
      <c r="A151" s="100" t="s">
        <v>354</v>
      </c>
      <c r="B151" s="100" t="s">
        <v>372</v>
      </c>
      <c r="C151" s="100" t="s">
        <v>373</v>
      </c>
      <c r="D151" s="101">
        <v>44134</v>
      </c>
      <c r="E151" s="100" t="s">
        <v>963</v>
      </c>
      <c r="F151" s="100" t="s">
        <v>234</v>
      </c>
      <c r="G151" s="100" t="s">
        <v>964</v>
      </c>
      <c r="H151" s="100" t="s">
        <v>964</v>
      </c>
      <c r="I151" s="100"/>
      <c r="J151" s="100">
        <v>65</v>
      </c>
      <c r="K151" s="100">
        <v>65</v>
      </c>
    </row>
    <row r="152" spans="1:11" x14ac:dyDescent="0.3">
      <c r="A152" s="100" t="s">
        <v>354</v>
      </c>
      <c r="B152" s="100" t="s">
        <v>372</v>
      </c>
      <c r="C152" s="100" t="s">
        <v>373</v>
      </c>
      <c r="D152" s="101">
        <v>44134</v>
      </c>
      <c r="E152" s="100" t="s">
        <v>965</v>
      </c>
      <c r="F152" s="100" t="s">
        <v>234</v>
      </c>
      <c r="G152" s="100" t="s">
        <v>966</v>
      </c>
      <c r="H152" s="100" t="s">
        <v>966</v>
      </c>
      <c r="I152" s="100"/>
      <c r="J152" s="100">
        <v>65</v>
      </c>
      <c r="K152" s="100">
        <v>65</v>
      </c>
    </row>
    <row r="153" spans="1:11" x14ac:dyDescent="0.3">
      <c r="A153" s="100" t="s">
        <v>354</v>
      </c>
      <c r="B153" s="100" t="s">
        <v>372</v>
      </c>
      <c r="C153" s="100" t="s">
        <v>373</v>
      </c>
      <c r="D153" s="101">
        <v>44134</v>
      </c>
      <c r="E153" s="100" t="s">
        <v>967</v>
      </c>
      <c r="F153" s="100" t="s">
        <v>234</v>
      </c>
      <c r="G153" s="100" t="s">
        <v>968</v>
      </c>
      <c r="H153" s="100" t="s">
        <v>968</v>
      </c>
      <c r="I153" s="100"/>
      <c r="J153" s="100">
        <v>65</v>
      </c>
      <c r="K153" s="100">
        <v>65</v>
      </c>
    </row>
    <row r="154" spans="1:11" x14ac:dyDescent="0.3">
      <c r="A154" s="100" t="s">
        <v>354</v>
      </c>
      <c r="B154" s="100" t="s">
        <v>372</v>
      </c>
      <c r="C154" s="100" t="s">
        <v>373</v>
      </c>
      <c r="D154" s="101">
        <v>44134</v>
      </c>
      <c r="E154" s="100" t="s">
        <v>969</v>
      </c>
      <c r="F154" s="100" t="s">
        <v>234</v>
      </c>
      <c r="G154" s="100" t="s">
        <v>970</v>
      </c>
      <c r="H154" s="100" t="s">
        <v>970</v>
      </c>
      <c r="I154" s="100"/>
      <c r="J154" s="100">
        <v>65</v>
      </c>
      <c r="K154" s="100">
        <v>65</v>
      </c>
    </row>
    <row r="155" spans="1:11" x14ac:dyDescent="0.3">
      <c r="A155" s="100" t="s">
        <v>354</v>
      </c>
      <c r="B155" s="100" t="s">
        <v>372</v>
      </c>
      <c r="C155" s="100" t="s">
        <v>373</v>
      </c>
      <c r="D155" s="101">
        <v>44134</v>
      </c>
      <c r="E155" s="100" t="s">
        <v>971</v>
      </c>
      <c r="F155" s="100" t="s">
        <v>234</v>
      </c>
      <c r="G155" s="100" t="s">
        <v>972</v>
      </c>
      <c r="H155" s="100" t="s">
        <v>972</v>
      </c>
      <c r="I155" s="100"/>
      <c r="J155" s="100">
        <v>110</v>
      </c>
      <c r="K155" s="100">
        <v>110</v>
      </c>
    </row>
    <row r="156" spans="1:11" x14ac:dyDescent="0.3">
      <c r="A156" s="100" t="s">
        <v>354</v>
      </c>
      <c r="B156" s="100" t="s">
        <v>372</v>
      </c>
      <c r="C156" s="100" t="s">
        <v>373</v>
      </c>
      <c r="D156" s="101">
        <v>44134</v>
      </c>
      <c r="E156" s="100" t="s">
        <v>957</v>
      </c>
      <c r="F156" s="100" t="s">
        <v>234</v>
      </c>
      <c r="G156" s="100" t="s">
        <v>958</v>
      </c>
      <c r="H156" s="100" t="s">
        <v>958</v>
      </c>
      <c r="I156" s="100"/>
      <c r="J156" s="100">
        <v>24829.68</v>
      </c>
      <c r="K156" s="100">
        <v>24829.68</v>
      </c>
    </row>
    <row r="157" spans="1:11" x14ac:dyDescent="0.3">
      <c r="A157" s="100" t="s">
        <v>354</v>
      </c>
      <c r="B157" s="100" t="s">
        <v>372</v>
      </c>
      <c r="C157" s="100" t="s">
        <v>373</v>
      </c>
      <c r="D157" s="101">
        <v>44135</v>
      </c>
      <c r="E157" s="100" t="s">
        <v>973</v>
      </c>
      <c r="F157" s="100" t="s">
        <v>366</v>
      </c>
      <c r="G157" s="100" t="s">
        <v>974</v>
      </c>
      <c r="H157" s="100" t="s">
        <v>975</v>
      </c>
      <c r="I157" s="100">
        <v>99984.89</v>
      </c>
      <c r="J157" s="100"/>
      <c r="K157" s="100">
        <v>-99984.89</v>
      </c>
    </row>
    <row r="158" spans="1:11" x14ac:dyDescent="0.3">
      <c r="A158" s="100" t="s">
        <v>354</v>
      </c>
      <c r="B158" s="100" t="s">
        <v>372</v>
      </c>
      <c r="C158" s="100" t="s">
        <v>373</v>
      </c>
      <c r="D158" s="101">
        <v>44135</v>
      </c>
      <c r="E158" s="100" t="s">
        <v>973</v>
      </c>
      <c r="F158" s="100" t="s">
        <v>366</v>
      </c>
      <c r="G158" s="100" t="s">
        <v>974</v>
      </c>
      <c r="H158" s="100" t="s">
        <v>976</v>
      </c>
      <c r="I158" s="100"/>
      <c r="J158" s="100">
        <v>118.58</v>
      </c>
      <c r="K158" s="100">
        <v>118.58</v>
      </c>
    </row>
    <row r="159" spans="1:11" x14ac:dyDescent="0.3">
      <c r="A159" s="100" t="s">
        <v>354</v>
      </c>
      <c r="B159" s="100" t="s">
        <v>372</v>
      </c>
      <c r="C159" s="100" t="s">
        <v>373</v>
      </c>
      <c r="D159" s="101">
        <v>44137</v>
      </c>
      <c r="E159" s="100" t="s">
        <v>977</v>
      </c>
      <c r="F159" s="100" t="s">
        <v>234</v>
      </c>
      <c r="G159" s="100" t="s">
        <v>978</v>
      </c>
      <c r="H159" s="100" t="s">
        <v>978</v>
      </c>
      <c r="I159" s="100"/>
      <c r="J159" s="100">
        <v>7790.8</v>
      </c>
      <c r="K159" s="100">
        <v>7790.8</v>
      </c>
    </row>
    <row r="160" spans="1:11" x14ac:dyDescent="0.3">
      <c r="A160" s="100" t="s">
        <v>354</v>
      </c>
      <c r="B160" s="100" t="s">
        <v>372</v>
      </c>
      <c r="C160" s="100" t="s">
        <v>373</v>
      </c>
      <c r="D160" s="101">
        <v>44138</v>
      </c>
      <c r="E160" s="100" t="s">
        <v>979</v>
      </c>
      <c r="F160" s="100" t="s">
        <v>234</v>
      </c>
      <c r="G160" s="100" t="s">
        <v>980</v>
      </c>
      <c r="H160" s="100" t="s">
        <v>980</v>
      </c>
      <c r="I160" s="100"/>
      <c r="J160" s="100">
        <v>34.229999999999997</v>
      </c>
      <c r="K160" s="100">
        <v>34.229999999999997</v>
      </c>
    </row>
    <row r="161" spans="1:11" x14ac:dyDescent="0.3">
      <c r="A161" s="100" t="s">
        <v>354</v>
      </c>
      <c r="B161" s="100" t="s">
        <v>372</v>
      </c>
      <c r="C161" s="100" t="s">
        <v>373</v>
      </c>
      <c r="D161" s="101">
        <v>44139</v>
      </c>
      <c r="E161" s="100" t="s">
        <v>981</v>
      </c>
      <c r="F161" s="100" t="s">
        <v>234</v>
      </c>
      <c r="G161" s="100" t="s">
        <v>982</v>
      </c>
      <c r="H161" s="100" t="s">
        <v>982</v>
      </c>
      <c r="I161" s="100"/>
      <c r="J161" s="100">
        <v>117.43</v>
      </c>
      <c r="K161" s="100">
        <v>117.43</v>
      </c>
    </row>
    <row r="162" spans="1:11" x14ac:dyDescent="0.3">
      <c r="A162" s="100" t="s">
        <v>354</v>
      </c>
      <c r="B162" s="100" t="s">
        <v>372</v>
      </c>
      <c r="C162" s="100" t="s">
        <v>373</v>
      </c>
      <c r="D162" s="101">
        <v>44139</v>
      </c>
      <c r="E162" s="100" t="s">
        <v>983</v>
      </c>
      <c r="F162" s="100" t="s">
        <v>234</v>
      </c>
      <c r="G162" s="100" t="s">
        <v>984</v>
      </c>
      <c r="H162" s="100" t="s">
        <v>984</v>
      </c>
      <c r="I162" s="100"/>
      <c r="J162" s="100">
        <v>267.3</v>
      </c>
      <c r="K162" s="100">
        <v>267.3</v>
      </c>
    </row>
    <row r="163" spans="1:11" x14ac:dyDescent="0.3">
      <c r="A163" s="100" t="s">
        <v>354</v>
      </c>
      <c r="B163" s="100" t="s">
        <v>372</v>
      </c>
      <c r="C163" s="100" t="s">
        <v>373</v>
      </c>
      <c r="D163" s="101">
        <v>44141</v>
      </c>
      <c r="E163" s="100" t="s">
        <v>985</v>
      </c>
      <c r="F163" s="100" t="s">
        <v>234</v>
      </c>
      <c r="G163" s="100" t="s">
        <v>986</v>
      </c>
      <c r="H163" s="100" t="s">
        <v>986</v>
      </c>
      <c r="I163" s="100">
        <v>477.48</v>
      </c>
      <c r="J163" s="100"/>
      <c r="K163" s="100">
        <v>-477.48</v>
      </c>
    </row>
    <row r="164" spans="1:11" x14ac:dyDescent="0.3">
      <c r="A164" s="100" t="s">
        <v>354</v>
      </c>
      <c r="B164" s="100" t="s">
        <v>372</v>
      </c>
      <c r="C164" s="100" t="s">
        <v>373</v>
      </c>
      <c r="D164" s="101">
        <v>44141</v>
      </c>
      <c r="E164" s="100" t="s">
        <v>987</v>
      </c>
      <c r="F164" s="100" t="s">
        <v>234</v>
      </c>
      <c r="G164" s="100" t="s">
        <v>988</v>
      </c>
      <c r="H164" s="100" t="s">
        <v>988</v>
      </c>
      <c r="I164" s="100"/>
      <c r="J164" s="100">
        <v>3890.77</v>
      </c>
      <c r="K164" s="100">
        <v>3890.77</v>
      </c>
    </row>
    <row r="165" spans="1:11" x14ac:dyDescent="0.3">
      <c r="A165" s="100" t="s">
        <v>354</v>
      </c>
      <c r="B165" s="100" t="s">
        <v>372</v>
      </c>
      <c r="C165" s="100" t="s">
        <v>373</v>
      </c>
      <c r="D165" s="101">
        <v>44141</v>
      </c>
      <c r="E165" s="100" t="s">
        <v>985</v>
      </c>
      <c r="F165" s="100" t="s">
        <v>234</v>
      </c>
      <c r="G165" s="100" t="s">
        <v>986</v>
      </c>
      <c r="H165" s="100" t="s">
        <v>986</v>
      </c>
      <c r="I165" s="100"/>
      <c r="J165" s="100">
        <v>19487.77</v>
      </c>
      <c r="K165" s="100">
        <v>19487.77</v>
      </c>
    </row>
    <row r="166" spans="1:11" x14ac:dyDescent="0.3">
      <c r="A166" s="100" t="s">
        <v>354</v>
      </c>
      <c r="B166" s="100" t="s">
        <v>372</v>
      </c>
      <c r="C166" s="100" t="s">
        <v>373</v>
      </c>
      <c r="D166" s="101">
        <v>44145</v>
      </c>
      <c r="E166" s="100" t="s">
        <v>989</v>
      </c>
      <c r="F166" s="100" t="s">
        <v>234</v>
      </c>
      <c r="G166" s="100" t="s">
        <v>990</v>
      </c>
      <c r="H166" s="100" t="s">
        <v>990</v>
      </c>
      <c r="I166" s="100"/>
      <c r="J166" s="100">
        <v>51.36</v>
      </c>
      <c r="K166" s="100">
        <v>51.36</v>
      </c>
    </row>
    <row r="167" spans="1:11" x14ac:dyDescent="0.3">
      <c r="A167" s="100" t="s">
        <v>354</v>
      </c>
      <c r="B167" s="100" t="s">
        <v>372</v>
      </c>
      <c r="C167" s="100" t="s">
        <v>373</v>
      </c>
      <c r="D167" s="101">
        <v>44145</v>
      </c>
      <c r="E167" s="100" t="s">
        <v>991</v>
      </c>
      <c r="F167" s="100" t="s">
        <v>234</v>
      </c>
      <c r="G167" s="100" t="s">
        <v>992</v>
      </c>
      <c r="H167" s="100" t="s">
        <v>992</v>
      </c>
      <c r="I167" s="100"/>
      <c r="J167" s="100">
        <v>107</v>
      </c>
      <c r="K167" s="100">
        <v>107</v>
      </c>
    </row>
    <row r="168" spans="1:11" x14ac:dyDescent="0.3">
      <c r="A168" s="100" t="s">
        <v>354</v>
      </c>
      <c r="B168" s="100" t="s">
        <v>372</v>
      </c>
      <c r="C168" s="100" t="s">
        <v>373</v>
      </c>
      <c r="D168" s="101">
        <v>44148</v>
      </c>
      <c r="E168" s="100" t="s">
        <v>993</v>
      </c>
      <c r="F168" s="100" t="s">
        <v>234</v>
      </c>
      <c r="G168" s="100" t="s">
        <v>994</v>
      </c>
      <c r="H168" s="100" t="s">
        <v>994</v>
      </c>
      <c r="I168" s="100">
        <v>6100.41</v>
      </c>
      <c r="J168" s="100"/>
      <c r="K168" s="100">
        <v>-6100.41</v>
      </c>
    </row>
    <row r="169" spans="1:11" x14ac:dyDescent="0.3">
      <c r="A169" s="100" t="s">
        <v>354</v>
      </c>
      <c r="B169" s="100" t="s">
        <v>372</v>
      </c>
      <c r="C169" s="100" t="s">
        <v>373</v>
      </c>
      <c r="D169" s="101">
        <v>44148</v>
      </c>
      <c r="E169" s="100" t="s">
        <v>993</v>
      </c>
      <c r="F169" s="100" t="s">
        <v>234</v>
      </c>
      <c r="G169" s="100" t="s">
        <v>994</v>
      </c>
      <c r="H169" s="100" t="s">
        <v>994</v>
      </c>
      <c r="I169" s="100"/>
      <c r="J169" s="100">
        <v>25496.39</v>
      </c>
      <c r="K169" s="100">
        <v>25496.39</v>
      </c>
    </row>
    <row r="170" spans="1:11" x14ac:dyDescent="0.3">
      <c r="A170" s="100" t="s">
        <v>354</v>
      </c>
      <c r="B170" s="100" t="s">
        <v>372</v>
      </c>
      <c r="C170" s="100" t="s">
        <v>373</v>
      </c>
      <c r="D170" s="101">
        <v>44151</v>
      </c>
      <c r="E170" s="100" t="s">
        <v>995</v>
      </c>
      <c r="F170" s="100" t="s">
        <v>234</v>
      </c>
      <c r="G170" s="100" t="s">
        <v>996</v>
      </c>
      <c r="H170" s="100" t="s">
        <v>996</v>
      </c>
      <c r="I170" s="100"/>
      <c r="J170" s="100">
        <v>500</v>
      </c>
      <c r="K170" s="100">
        <v>500</v>
      </c>
    </row>
    <row r="171" spans="1:11" x14ac:dyDescent="0.3">
      <c r="A171" s="100" t="s">
        <v>354</v>
      </c>
      <c r="B171" s="100" t="s">
        <v>372</v>
      </c>
      <c r="C171" s="100" t="s">
        <v>373</v>
      </c>
      <c r="D171" s="101">
        <v>44151</v>
      </c>
      <c r="E171" s="100" t="s">
        <v>997</v>
      </c>
      <c r="F171" s="100" t="s">
        <v>234</v>
      </c>
      <c r="G171" s="100" t="s">
        <v>998</v>
      </c>
      <c r="H171" s="100" t="s">
        <v>998</v>
      </c>
      <c r="I171" s="100"/>
      <c r="J171" s="100">
        <v>1791.51</v>
      </c>
      <c r="K171" s="100">
        <v>1791.51</v>
      </c>
    </row>
    <row r="172" spans="1:11" x14ac:dyDescent="0.3">
      <c r="A172" s="100" t="s">
        <v>354</v>
      </c>
      <c r="B172" s="100" t="s">
        <v>372</v>
      </c>
      <c r="C172" s="100" t="s">
        <v>373</v>
      </c>
      <c r="D172" s="101">
        <v>44152</v>
      </c>
      <c r="E172" s="100" t="s">
        <v>999</v>
      </c>
      <c r="F172" s="100" t="s">
        <v>234</v>
      </c>
      <c r="G172" s="100" t="s">
        <v>1000</v>
      </c>
      <c r="H172" s="100" t="s">
        <v>1000</v>
      </c>
      <c r="I172" s="100"/>
      <c r="J172" s="100">
        <v>4000</v>
      </c>
      <c r="K172" s="100">
        <v>4000</v>
      </c>
    </row>
    <row r="173" spans="1:11" x14ac:dyDescent="0.3">
      <c r="A173" s="100" t="s">
        <v>354</v>
      </c>
      <c r="B173" s="100" t="s">
        <v>372</v>
      </c>
      <c r="C173" s="100" t="s">
        <v>373</v>
      </c>
      <c r="D173" s="101">
        <v>44153</v>
      </c>
      <c r="E173" s="100" t="s">
        <v>1001</v>
      </c>
      <c r="F173" s="100" t="s">
        <v>234</v>
      </c>
      <c r="G173" s="100" t="s">
        <v>1002</v>
      </c>
      <c r="H173" s="100" t="s">
        <v>1002</v>
      </c>
      <c r="I173" s="100"/>
      <c r="J173" s="100">
        <v>1257.6099999999999</v>
      </c>
      <c r="K173" s="100">
        <v>1257.6099999999999</v>
      </c>
    </row>
    <row r="174" spans="1:11" x14ac:dyDescent="0.3">
      <c r="A174" s="100" t="s">
        <v>354</v>
      </c>
      <c r="B174" s="100" t="s">
        <v>372</v>
      </c>
      <c r="C174" s="100" t="s">
        <v>373</v>
      </c>
      <c r="D174" s="101">
        <v>44154</v>
      </c>
      <c r="E174" s="100" t="s">
        <v>1003</v>
      </c>
      <c r="F174" s="100" t="s">
        <v>234</v>
      </c>
      <c r="G174" s="100" t="s">
        <v>1004</v>
      </c>
      <c r="H174" s="100" t="s">
        <v>1004</v>
      </c>
      <c r="I174" s="100"/>
      <c r="J174" s="100">
        <v>107.5</v>
      </c>
      <c r="K174" s="100">
        <v>107.5</v>
      </c>
    </row>
    <row r="175" spans="1:11" x14ac:dyDescent="0.3">
      <c r="A175" s="100" t="s">
        <v>354</v>
      </c>
      <c r="B175" s="100" t="s">
        <v>372</v>
      </c>
      <c r="C175" s="100" t="s">
        <v>373</v>
      </c>
      <c r="D175" s="101">
        <v>44154</v>
      </c>
      <c r="E175" s="100" t="s">
        <v>1005</v>
      </c>
      <c r="F175" s="100" t="s">
        <v>234</v>
      </c>
      <c r="G175" s="100" t="s">
        <v>1006</v>
      </c>
      <c r="H175" s="100" t="s">
        <v>1006</v>
      </c>
      <c r="I175" s="100"/>
      <c r="J175" s="100">
        <v>889.14</v>
      </c>
      <c r="K175" s="100">
        <v>889.14</v>
      </c>
    </row>
    <row r="176" spans="1:11" x14ac:dyDescent="0.3">
      <c r="A176" s="100" t="s">
        <v>354</v>
      </c>
      <c r="B176" s="100" t="s">
        <v>372</v>
      </c>
      <c r="C176" s="100" t="s">
        <v>373</v>
      </c>
      <c r="D176" s="101">
        <v>44158</v>
      </c>
      <c r="E176" s="100" t="s">
        <v>1007</v>
      </c>
      <c r="F176" s="100" t="s">
        <v>234</v>
      </c>
      <c r="G176" s="100" t="s">
        <v>1008</v>
      </c>
      <c r="H176" s="100" t="s">
        <v>1008</v>
      </c>
      <c r="I176" s="100"/>
      <c r="J176" s="100">
        <v>4980</v>
      </c>
      <c r="K176" s="100">
        <v>4980</v>
      </c>
    </row>
    <row r="177" spans="1:11" x14ac:dyDescent="0.3">
      <c r="A177" s="100" t="s">
        <v>354</v>
      </c>
      <c r="B177" s="100" t="s">
        <v>372</v>
      </c>
      <c r="C177" s="100" t="s">
        <v>373</v>
      </c>
      <c r="D177" s="101">
        <v>44158</v>
      </c>
      <c r="E177" s="100" t="s">
        <v>1009</v>
      </c>
      <c r="F177" s="100" t="s">
        <v>234</v>
      </c>
      <c r="G177" s="100" t="s">
        <v>1010</v>
      </c>
      <c r="H177" s="100" t="s">
        <v>1010</v>
      </c>
      <c r="I177" s="100"/>
      <c r="J177" s="100">
        <v>262.89</v>
      </c>
      <c r="K177" s="100">
        <v>262.89</v>
      </c>
    </row>
    <row r="178" spans="1:11" x14ac:dyDescent="0.3">
      <c r="A178" s="100" t="s">
        <v>354</v>
      </c>
      <c r="B178" s="100" t="s">
        <v>372</v>
      </c>
      <c r="C178" s="100" t="s">
        <v>373</v>
      </c>
      <c r="D178" s="101">
        <v>44158</v>
      </c>
      <c r="E178" s="100" t="s">
        <v>1011</v>
      </c>
      <c r="F178" s="100" t="s">
        <v>234</v>
      </c>
      <c r="G178" s="100" t="s">
        <v>1012</v>
      </c>
      <c r="H178" s="100" t="s">
        <v>1012</v>
      </c>
      <c r="I178" s="100"/>
      <c r="J178" s="100">
        <v>65</v>
      </c>
      <c r="K178" s="100">
        <v>65</v>
      </c>
    </row>
    <row r="179" spans="1:11" x14ac:dyDescent="0.3">
      <c r="A179" s="100" t="s">
        <v>354</v>
      </c>
      <c r="B179" s="100" t="s">
        <v>372</v>
      </c>
      <c r="C179" s="100" t="s">
        <v>373</v>
      </c>
      <c r="D179" s="101">
        <v>44158</v>
      </c>
      <c r="E179" s="100" t="s">
        <v>1013</v>
      </c>
      <c r="F179" s="100" t="s">
        <v>234</v>
      </c>
      <c r="G179" s="100" t="s">
        <v>1014</v>
      </c>
      <c r="H179" s="100" t="s">
        <v>1014</v>
      </c>
      <c r="I179" s="100"/>
      <c r="J179" s="100">
        <v>65</v>
      </c>
      <c r="K179" s="100">
        <v>65</v>
      </c>
    </row>
    <row r="180" spans="1:11" x14ac:dyDescent="0.3">
      <c r="A180" s="100" t="s">
        <v>354</v>
      </c>
      <c r="B180" s="100" t="s">
        <v>372</v>
      </c>
      <c r="C180" s="100" t="s">
        <v>373</v>
      </c>
      <c r="D180" s="101">
        <v>44158</v>
      </c>
      <c r="E180" s="100" t="s">
        <v>1015</v>
      </c>
      <c r="F180" s="100" t="s">
        <v>234</v>
      </c>
      <c r="G180" s="100" t="s">
        <v>1016</v>
      </c>
      <c r="H180" s="100" t="s">
        <v>1016</v>
      </c>
      <c r="I180" s="100"/>
      <c r="J180" s="100">
        <v>65</v>
      </c>
      <c r="K180" s="100">
        <v>65</v>
      </c>
    </row>
    <row r="181" spans="1:11" x14ac:dyDescent="0.3">
      <c r="A181" s="100" t="s">
        <v>354</v>
      </c>
      <c r="B181" s="100" t="s">
        <v>372</v>
      </c>
      <c r="C181" s="100" t="s">
        <v>373</v>
      </c>
      <c r="D181" s="101">
        <v>44158</v>
      </c>
      <c r="E181" s="100" t="s">
        <v>1017</v>
      </c>
      <c r="F181" s="100" t="s">
        <v>234</v>
      </c>
      <c r="G181" s="100" t="s">
        <v>1018</v>
      </c>
      <c r="H181" s="100" t="s">
        <v>1018</v>
      </c>
      <c r="I181" s="100"/>
      <c r="J181" s="100">
        <v>65</v>
      </c>
      <c r="K181" s="100">
        <v>65</v>
      </c>
    </row>
    <row r="182" spans="1:11" x14ac:dyDescent="0.3">
      <c r="A182" s="100" t="s">
        <v>354</v>
      </c>
      <c r="B182" s="100" t="s">
        <v>372</v>
      </c>
      <c r="C182" s="100" t="s">
        <v>373</v>
      </c>
      <c r="D182" s="101">
        <v>44158</v>
      </c>
      <c r="E182" s="100" t="s">
        <v>1019</v>
      </c>
      <c r="F182" s="100" t="s">
        <v>234</v>
      </c>
      <c r="G182" s="100" t="s">
        <v>1020</v>
      </c>
      <c r="H182" s="100" t="s">
        <v>1020</v>
      </c>
      <c r="I182" s="100"/>
      <c r="J182" s="100">
        <v>65</v>
      </c>
      <c r="K182" s="100">
        <v>65</v>
      </c>
    </row>
    <row r="183" spans="1:11" x14ac:dyDescent="0.3">
      <c r="A183" s="100" t="s">
        <v>354</v>
      </c>
      <c r="B183" s="100" t="s">
        <v>372</v>
      </c>
      <c r="C183" s="100" t="s">
        <v>373</v>
      </c>
      <c r="D183" s="101">
        <v>44158</v>
      </c>
      <c r="E183" s="100" t="s">
        <v>1021</v>
      </c>
      <c r="F183" s="100" t="s">
        <v>234</v>
      </c>
      <c r="G183" s="100" t="s">
        <v>1022</v>
      </c>
      <c r="H183" s="100" t="s">
        <v>1022</v>
      </c>
      <c r="I183" s="100"/>
      <c r="J183" s="100">
        <v>65</v>
      </c>
      <c r="K183" s="100">
        <v>65</v>
      </c>
    </row>
    <row r="184" spans="1:11" x14ac:dyDescent="0.3">
      <c r="A184" s="100" t="s">
        <v>354</v>
      </c>
      <c r="B184" s="100" t="s">
        <v>372</v>
      </c>
      <c r="C184" s="100" t="s">
        <v>373</v>
      </c>
      <c r="D184" s="101">
        <v>44158</v>
      </c>
      <c r="E184" s="100" t="s">
        <v>1023</v>
      </c>
      <c r="F184" s="100" t="s">
        <v>234</v>
      </c>
      <c r="G184" s="100" t="s">
        <v>1024</v>
      </c>
      <c r="H184" s="100" t="s">
        <v>1024</v>
      </c>
      <c r="I184" s="100"/>
      <c r="J184" s="100">
        <v>65</v>
      </c>
      <c r="K184" s="100">
        <v>65</v>
      </c>
    </row>
    <row r="185" spans="1:11" x14ac:dyDescent="0.3">
      <c r="A185" s="100" t="s">
        <v>354</v>
      </c>
      <c r="B185" s="100" t="s">
        <v>372</v>
      </c>
      <c r="C185" s="100" t="s">
        <v>373</v>
      </c>
      <c r="D185" s="101">
        <v>44158</v>
      </c>
      <c r="E185" s="100" t="s">
        <v>1025</v>
      </c>
      <c r="F185" s="100" t="s">
        <v>234</v>
      </c>
      <c r="G185" s="100" t="s">
        <v>1026</v>
      </c>
      <c r="H185" s="100" t="s">
        <v>1026</v>
      </c>
      <c r="I185" s="100"/>
      <c r="J185" s="100">
        <v>65</v>
      </c>
      <c r="K185" s="100">
        <v>65</v>
      </c>
    </row>
    <row r="186" spans="1:11" x14ac:dyDescent="0.3">
      <c r="A186" s="100" t="s">
        <v>354</v>
      </c>
      <c r="B186" s="100" t="s">
        <v>372</v>
      </c>
      <c r="C186" s="100" t="s">
        <v>373</v>
      </c>
      <c r="D186" s="101">
        <v>44158</v>
      </c>
      <c r="E186" s="100" t="s">
        <v>1027</v>
      </c>
      <c r="F186" s="100" t="s">
        <v>234</v>
      </c>
      <c r="G186" s="100" t="s">
        <v>1028</v>
      </c>
      <c r="H186" s="100" t="s">
        <v>1028</v>
      </c>
      <c r="I186" s="100"/>
      <c r="J186" s="100">
        <v>1830</v>
      </c>
      <c r="K186" s="100">
        <v>1830</v>
      </c>
    </row>
    <row r="187" spans="1:11" x14ac:dyDescent="0.3">
      <c r="A187" s="100" t="s">
        <v>354</v>
      </c>
      <c r="B187" s="100" t="s">
        <v>372</v>
      </c>
      <c r="C187" s="100" t="s">
        <v>373</v>
      </c>
      <c r="D187" s="101">
        <v>44165</v>
      </c>
      <c r="E187" s="100" t="s">
        <v>1029</v>
      </c>
      <c r="F187" s="100" t="s">
        <v>234</v>
      </c>
      <c r="G187" s="100" t="s">
        <v>1030</v>
      </c>
      <c r="H187" s="100" t="s">
        <v>1030</v>
      </c>
      <c r="I187" s="100">
        <v>6043.64</v>
      </c>
      <c r="J187" s="100"/>
      <c r="K187" s="100">
        <v>-6043.64</v>
      </c>
    </row>
    <row r="188" spans="1:11" x14ac:dyDescent="0.3">
      <c r="A188" s="100" t="s">
        <v>354</v>
      </c>
      <c r="B188" s="100" t="s">
        <v>372</v>
      </c>
      <c r="C188" s="100" t="s">
        <v>373</v>
      </c>
      <c r="D188" s="101">
        <v>44165</v>
      </c>
      <c r="E188" s="100" t="s">
        <v>1031</v>
      </c>
      <c r="F188" s="100" t="s">
        <v>366</v>
      </c>
      <c r="G188" s="100" t="s">
        <v>1032</v>
      </c>
      <c r="H188" s="100" t="s">
        <v>1033</v>
      </c>
      <c r="I188" s="100">
        <v>62941</v>
      </c>
      <c r="J188" s="100"/>
      <c r="K188" s="100">
        <v>-62941</v>
      </c>
    </row>
    <row r="189" spans="1:11" x14ac:dyDescent="0.3">
      <c r="A189" s="100" t="s">
        <v>354</v>
      </c>
      <c r="B189" s="100" t="s">
        <v>372</v>
      </c>
      <c r="C189" s="100" t="s">
        <v>373</v>
      </c>
      <c r="D189" s="101">
        <v>44165</v>
      </c>
      <c r="E189" s="100" t="s">
        <v>1034</v>
      </c>
      <c r="F189" s="100" t="s">
        <v>366</v>
      </c>
      <c r="G189" s="100" t="s">
        <v>1035</v>
      </c>
      <c r="H189" s="100" t="s">
        <v>1036</v>
      </c>
      <c r="I189" s="100">
        <v>33638.11</v>
      </c>
      <c r="J189" s="100"/>
      <c r="K189" s="100">
        <v>-33638.11</v>
      </c>
    </row>
    <row r="190" spans="1:11" x14ac:dyDescent="0.3">
      <c r="A190" s="100" t="s">
        <v>354</v>
      </c>
      <c r="B190" s="100" t="s">
        <v>372</v>
      </c>
      <c r="C190" s="100" t="s">
        <v>373</v>
      </c>
      <c r="D190" s="101">
        <v>44165</v>
      </c>
      <c r="E190" s="100" t="s">
        <v>1029</v>
      </c>
      <c r="F190" s="100" t="s">
        <v>234</v>
      </c>
      <c r="G190" s="100" t="s">
        <v>1030</v>
      </c>
      <c r="H190" s="100" t="s">
        <v>1030</v>
      </c>
      <c r="I190" s="100"/>
      <c r="J190" s="100">
        <v>27169.02</v>
      </c>
      <c r="K190" s="100">
        <v>27169.02</v>
      </c>
    </row>
    <row r="191" spans="1:11" x14ac:dyDescent="0.3">
      <c r="A191" s="100" t="s">
        <v>354</v>
      </c>
      <c r="B191" s="100" t="s">
        <v>372</v>
      </c>
      <c r="C191" s="100" t="s">
        <v>373</v>
      </c>
      <c r="D191" s="101">
        <v>44165</v>
      </c>
      <c r="E191" s="100" t="s">
        <v>1037</v>
      </c>
      <c r="F191" s="100" t="s">
        <v>234</v>
      </c>
      <c r="G191" s="100" t="s">
        <v>1038</v>
      </c>
      <c r="H191" s="100" t="s">
        <v>1038</v>
      </c>
      <c r="I191" s="100"/>
      <c r="J191" s="100">
        <v>3635.84</v>
      </c>
      <c r="K191" s="100">
        <v>3635.84</v>
      </c>
    </row>
    <row r="192" spans="1:11" x14ac:dyDescent="0.3">
      <c r="A192" s="100" t="s">
        <v>354</v>
      </c>
      <c r="B192" s="100" t="s">
        <v>372</v>
      </c>
      <c r="C192" s="100" t="s">
        <v>373</v>
      </c>
      <c r="D192" s="101">
        <v>44166</v>
      </c>
      <c r="E192" s="100" t="s">
        <v>1387</v>
      </c>
      <c r="F192" s="100" t="s">
        <v>234</v>
      </c>
      <c r="G192" s="100" t="s">
        <v>1388</v>
      </c>
      <c r="H192" s="100" t="s">
        <v>1388</v>
      </c>
      <c r="I192" s="100"/>
      <c r="J192" s="100">
        <v>1511.05</v>
      </c>
      <c r="K192" s="100">
        <v>1511.05</v>
      </c>
    </row>
    <row r="193" spans="1:11" x14ac:dyDescent="0.3">
      <c r="A193" s="100" t="s">
        <v>354</v>
      </c>
      <c r="B193" s="100" t="s">
        <v>372</v>
      </c>
      <c r="C193" s="100" t="s">
        <v>373</v>
      </c>
      <c r="D193" s="101">
        <v>44166</v>
      </c>
      <c r="E193" s="100" t="s">
        <v>1389</v>
      </c>
      <c r="F193" s="100" t="s">
        <v>234</v>
      </c>
      <c r="G193" s="100" t="s">
        <v>1390</v>
      </c>
      <c r="H193" s="100" t="s">
        <v>1390</v>
      </c>
      <c r="I193" s="100"/>
      <c r="J193" s="100">
        <v>7790.8</v>
      </c>
      <c r="K193" s="100">
        <v>7790.8</v>
      </c>
    </row>
    <row r="194" spans="1:11" x14ac:dyDescent="0.3">
      <c r="A194" s="100" t="s">
        <v>354</v>
      </c>
      <c r="B194" s="100" t="s">
        <v>372</v>
      </c>
      <c r="C194" s="100" t="s">
        <v>373</v>
      </c>
      <c r="D194" s="101">
        <v>44167</v>
      </c>
      <c r="E194" s="100" t="s">
        <v>1391</v>
      </c>
      <c r="F194" s="100" t="s">
        <v>234</v>
      </c>
      <c r="G194" s="100" t="s">
        <v>1392</v>
      </c>
      <c r="H194" s="100" t="s">
        <v>1392</v>
      </c>
      <c r="I194" s="100"/>
      <c r="J194" s="100">
        <v>33.840000000000003</v>
      </c>
      <c r="K194" s="100">
        <v>33.840000000000003</v>
      </c>
    </row>
    <row r="195" spans="1:11" x14ac:dyDescent="0.3">
      <c r="A195" s="100" t="s">
        <v>354</v>
      </c>
      <c r="B195" s="100" t="s">
        <v>372</v>
      </c>
      <c r="C195" s="100" t="s">
        <v>373</v>
      </c>
      <c r="D195" s="101">
        <v>44167</v>
      </c>
      <c r="E195" s="100" t="s">
        <v>1393</v>
      </c>
      <c r="F195" s="100" t="s">
        <v>234</v>
      </c>
      <c r="G195" s="100" t="s">
        <v>1394</v>
      </c>
      <c r="H195" s="100" t="s">
        <v>1394</v>
      </c>
      <c r="I195" s="100"/>
      <c r="J195" s="100">
        <v>730</v>
      </c>
      <c r="K195" s="100">
        <v>730</v>
      </c>
    </row>
    <row r="196" spans="1:11" x14ac:dyDescent="0.3">
      <c r="A196" s="100" t="s">
        <v>354</v>
      </c>
      <c r="B196" s="100" t="s">
        <v>372</v>
      </c>
      <c r="C196" s="100" t="s">
        <v>373</v>
      </c>
      <c r="D196" s="101">
        <v>44167</v>
      </c>
      <c r="E196" s="100" t="s">
        <v>1395</v>
      </c>
      <c r="F196" s="100" t="s">
        <v>234</v>
      </c>
      <c r="G196" s="100" t="s">
        <v>1396</v>
      </c>
      <c r="H196" s="100" t="s">
        <v>1396</v>
      </c>
      <c r="I196" s="100"/>
      <c r="J196" s="100">
        <v>200</v>
      </c>
      <c r="K196" s="100">
        <v>200</v>
      </c>
    </row>
    <row r="197" spans="1:11" x14ac:dyDescent="0.3">
      <c r="A197" s="100" t="s">
        <v>354</v>
      </c>
      <c r="B197" s="100" t="s">
        <v>372</v>
      </c>
      <c r="C197" s="100" t="s">
        <v>373</v>
      </c>
      <c r="D197" s="101">
        <v>44168</v>
      </c>
      <c r="E197" s="100" t="s">
        <v>1397</v>
      </c>
      <c r="F197" s="100" t="s">
        <v>234</v>
      </c>
      <c r="G197" s="100" t="s">
        <v>1398</v>
      </c>
      <c r="H197" s="100" t="s">
        <v>1398</v>
      </c>
      <c r="I197" s="100"/>
      <c r="J197" s="100">
        <v>650</v>
      </c>
      <c r="K197" s="100">
        <v>650</v>
      </c>
    </row>
    <row r="198" spans="1:11" x14ac:dyDescent="0.3">
      <c r="A198" s="100" t="s">
        <v>354</v>
      </c>
      <c r="B198" s="100" t="s">
        <v>372</v>
      </c>
      <c r="C198" s="100" t="s">
        <v>373</v>
      </c>
      <c r="D198" s="101">
        <v>44168</v>
      </c>
      <c r="E198" s="100" t="s">
        <v>1399</v>
      </c>
      <c r="F198" s="100" t="s">
        <v>234</v>
      </c>
      <c r="G198" s="100" t="s">
        <v>1400</v>
      </c>
      <c r="H198" s="100" t="s">
        <v>1400</v>
      </c>
      <c r="I198" s="100"/>
      <c r="J198" s="100">
        <v>103.33</v>
      </c>
      <c r="K198" s="100">
        <v>103.33</v>
      </c>
    </row>
    <row r="199" spans="1:11" x14ac:dyDescent="0.3">
      <c r="A199" s="100" t="s">
        <v>354</v>
      </c>
      <c r="B199" s="100" t="s">
        <v>372</v>
      </c>
      <c r="C199" s="100" t="s">
        <v>373</v>
      </c>
      <c r="D199" s="101">
        <v>44168</v>
      </c>
      <c r="E199" s="100" t="s">
        <v>1401</v>
      </c>
      <c r="F199" s="100" t="s">
        <v>234</v>
      </c>
      <c r="G199" s="100" t="s">
        <v>1402</v>
      </c>
      <c r="H199" s="100" t="s">
        <v>1402</v>
      </c>
      <c r="I199" s="100"/>
      <c r="J199" s="100">
        <v>263.95999999999998</v>
      </c>
      <c r="K199" s="100">
        <v>263.95999999999998</v>
      </c>
    </row>
    <row r="200" spans="1:11" x14ac:dyDescent="0.3">
      <c r="A200" s="100" t="s">
        <v>354</v>
      </c>
      <c r="B200" s="100" t="s">
        <v>372</v>
      </c>
      <c r="C200" s="100" t="s">
        <v>373</v>
      </c>
      <c r="D200" s="101">
        <v>44169</v>
      </c>
      <c r="E200" s="100" t="s">
        <v>1403</v>
      </c>
      <c r="F200" s="100" t="s">
        <v>234</v>
      </c>
      <c r="G200" s="100" t="s">
        <v>1404</v>
      </c>
      <c r="H200" s="100" t="s">
        <v>1404</v>
      </c>
      <c r="I200" s="100"/>
      <c r="J200" s="100">
        <v>940</v>
      </c>
      <c r="K200" s="100">
        <v>940</v>
      </c>
    </row>
    <row r="201" spans="1:11" x14ac:dyDescent="0.3">
      <c r="A201" s="100" t="s">
        <v>354</v>
      </c>
      <c r="B201" s="100" t="s">
        <v>372</v>
      </c>
      <c r="C201" s="100" t="s">
        <v>373</v>
      </c>
      <c r="D201" s="101">
        <v>44169</v>
      </c>
      <c r="E201" s="100" t="s">
        <v>1405</v>
      </c>
      <c r="F201" s="100" t="s">
        <v>234</v>
      </c>
      <c r="G201" s="100" t="s">
        <v>1406</v>
      </c>
      <c r="H201" s="100" t="s">
        <v>1406</v>
      </c>
      <c r="I201" s="100"/>
      <c r="J201" s="100">
        <v>273</v>
      </c>
      <c r="K201" s="100">
        <v>273</v>
      </c>
    </row>
    <row r="202" spans="1:11" x14ac:dyDescent="0.3">
      <c r="A202" s="100" t="s">
        <v>354</v>
      </c>
      <c r="B202" s="100" t="s">
        <v>372</v>
      </c>
      <c r="C202" s="100" t="s">
        <v>373</v>
      </c>
      <c r="D202" s="101">
        <v>44174</v>
      </c>
      <c r="E202" s="100" t="s">
        <v>1407</v>
      </c>
      <c r="F202" s="100" t="s">
        <v>234</v>
      </c>
      <c r="G202" s="100" t="s">
        <v>1408</v>
      </c>
      <c r="H202" s="100" t="s">
        <v>1408</v>
      </c>
      <c r="I202" s="100">
        <v>154.15</v>
      </c>
      <c r="J202" s="100"/>
      <c r="K202" s="100">
        <v>-154.15</v>
      </c>
    </row>
    <row r="203" spans="1:11" x14ac:dyDescent="0.3">
      <c r="A203" s="100" t="s">
        <v>354</v>
      </c>
      <c r="B203" s="100" t="s">
        <v>372</v>
      </c>
      <c r="C203" s="100" t="s">
        <v>373</v>
      </c>
      <c r="D203" s="101">
        <v>44174</v>
      </c>
      <c r="E203" s="100" t="s">
        <v>1407</v>
      </c>
      <c r="F203" s="100" t="s">
        <v>234</v>
      </c>
      <c r="G203" s="100" t="s">
        <v>1408</v>
      </c>
      <c r="H203" s="100" t="s">
        <v>1408</v>
      </c>
      <c r="I203" s="100"/>
      <c r="J203" s="100">
        <v>20356.490000000002</v>
      </c>
      <c r="K203" s="100">
        <v>20356.490000000002</v>
      </c>
    </row>
    <row r="204" spans="1:11" x14ac:dyDescent="0.3">
      <c r="A204" s="100" t="s">
        <v>354</v>
      </c>
      <c r="B204" s="100" t="s">
        <v>372</v>
      </c>
      <c r="C204" s="100" t="s">
        <v>373</v>
      </c>
      <c r="D204" s="101">
        <v>44175</v>
      </c>
      <c r="E204" s="100" t="s">
        <v>1409</v>
      </c>
      <c r="F204" s="100" t="s">
        <v>234</v>
      </c>
      <c r="G204" s="100" t="s">
        <v>1410</v>
      </c>
      <c r="H204" s="100" t="s">
        <v>1410</v>
      </c>
      <c r="I204" s="100"/>
      <c r="J204" s="100">
        <v>1000</v>
      </c>
      <c r="K204" s="100">
        <v>1000</v>
      </c>
    </row>
    <row r="205" spans="1:11" x14ac:dyDescent="0.3">
      <c r="A205" s="100" t="s">
        <v>354</v>
      </c>
      <c r="B205" s="100" t="s">
        <v>372</v>
      </c>
      <c r="C205" s="100" t="s">
        <v>373</v>
      </c>
      <c r="D205" s="101">
        <v>44175</v>
      </c>
      <c r="E205" s="100" t="s">
        <v>1411</v>
      </c>
      <c r="F205" s="100" t="s">
        <v>234</v>
      </c>
      <c r="G205" s="100" t="s">
        <v>1412</v>
      </c>
      <c r="H205" s="100" t="s">
        <v>1412</v>
      </c>
      <c r="I205" s="100"/>
      <c r="J205" s="100">
        <v>90</v>
      </c>
      <c r="K205" s="100">
        <v>90</v>
      </c>
    </row>
    <row r="206" spans="1:11" x14ac:dyDescent="0.3">
      <c r="A206" s="100" t="s">
        <v>354</v>
      </c>
      <c r="B206" s="100" t="s">
        <v>372</v>
      </c>
      <c r="C206" s="100" t="s">
        <v>373</v>
      </c>
      <c r="D206" s="101">
        <v>44175</v>
      </c>
      <c r="E206" s="100" t="s">
        <v>1413</v>
      </c>
      <c r="F206" s="100" t="s">
        <v>234</v>
      </c>
      <c r="G206" s="100" t="s">
        <v>1414</v>
      </c>
      <c r="H206" s="100" t="s">
        <v>1414</v>
      </c>
      <c r="I206" s="100"/>
      <c r="J206" s="100">
        <v>90</v>
      </c>
      <c r="K206" s="100">
        <v>90</v>
      </c>
    </row>
    <row r="207" spans="1:11" x14ac:dyDescent="0.3">
      <c r="A207" s="100" t="s">
        <v>354</v>
      </c>
      <c r="B207" s="100" t="s">
        <v>372</v>
      </c>
      <c r="C207" s="100" t="s">
        <v>373</v>
      </c>
      <c r="D207" s="101">
        <v>44175</v>
      </c>
      <c r="E207" s="100" t="s">
        <v>1415</v>
      </c>
      <c r="F207" s="100" t="s">
        <v>234</v>
      </c>
      <c r="G207" s="100" t="s">
        <v>1416</v>
      </c>
      <c r="H207" s="100" t="s">
        <v>1416</v>
      </c>
      <c r="I207" s="100"/>
      <c r="J207" s="100">
        <v>90</v>
      </c>
      <c r="K207" s="100">
        <v>90</v>
      </c>
    </row>
    <row r="208" spans="1:11" x14ac:dyDescent="0.3">
      <c r="A208" s="100" t="s">
        <v>354</v>
      </c>
      <c r="B208" s="100" t="s">
        <v>372</v>
      </c>
      <c r="C208" s="100" t="s">
        <v>373</v>
      </c>
      <c r="D208" s="101">
        <v>44175</v>
      </c>
      <c r="E208" s="100" t="s">
        <v>1417</v>
      </c>
      <c r="F208" s="100" t="s">
        <v>234</v>
      </c>
      <c r="G208" s="100" t="s">
        <v>1418</v>
      </c>
      <c r="H208" s="100" t="s">
        <v>1418</v>
      </c>
      <c r="I208" s="100"/>
      <c r="J208" s="100">
        <v>90</v>
      </c>
      <c r="K208" s="100">
        <v>90</v>
      </c>
    </row>
    <row r="209" spans="1:11" x14ac:dyDescent="0.3">
      <c r="A209" s="100" t="s">
        <v>354</v>
      </c>
      <c r="B209" s="100" t="s">
        <v>372</v>
      </c>
      <c r="C209" s="100" t="s">
        <v>373</v>
      </c>
      <c r="D209" s="101">
        <v>44175</v>
      </c>
      <c r="E209" s="100" t="s">
        <v>1419</v>
      </c>
      <c r="F209" s="100" t="s">
        <v>234</v>
      </c>
      <c r="G209" s="100" t="s">
        <v>1420</v>
      </c>
      <c r="H209" s="100" t="s">
        <v>1420</v>
      </c>
      <c r="I209" s="100"/>
      <c r="J209" s="100">
        <v>940</v>
      </c>
      <c r="K209" s="100">
        <v>940</v>
      </c>
    </row>
    <row r="210" spans="1:11" x14ac:dyDescent="0.3">
      <c r="A210" s="100" t="s">
        <v>354</v>
      </c>
      <c r="B210" s="100" t="s">
        <v>372</v>
      </c>
      <c r="C210" s="100" t="s">
        <v>373</v>
      </c>
      <c r="D210" s="101">
        <v>44180</v>
      </c>
      <c r="E210" s="100" t="s">
        <v>1421</v>
      </c>
      <c r="F210" s="100" t="s">
        <v>234</v>
      </c>
      <c r="G210" s="100" t="s">
        <v>1422</v>
      </c>
      <c r="H210" s="100" t="s">
        <v>1422</v>
      </c>
      <c r="I210" s="100">
        <v>10190.1</v>
      </c>
      <c r="J210" s="100"/>
      <c r="K210" s="100">
        <v>-10190.1</v>
      </c>
    </row>
    <row r="211" spans="1:11" x14ac:dyDescent="0.3">
      <c r="A211" s="100" t="s">
        <v>354</v>
      </c>
      <c r="B211" s="100" t="s">
        <v>372</v>
      </c>
      <c r="C211" s="100" t="s">
        <v>373</v>
      </c>
      <c r="D211" s="101">
        <v>44180</v>
      </c>
      <c r="E211" s="100" t="s">
        <v>1421</v>
      </c>
      <c r="F211" s="100" t="s">
        <v>234</v>
      </c>
      <c r="G211" s="100" t="s">
        <v>1422</v>
      </c>
      <c r="H211" s="100" t="s">
        <v>1422</v>
      </c>
      <c r="I211" s="100"/>
      <c r="J211" s="100">
        <v>29735.279999999999</v>
      </c>
      <c r="K211" s="100">
        <v>29735.279999999999</v>
      </c>
    </row>
    <row r="212" spans="1:11" x14ac:dyDescent="0.3">
      <c r="A212" s="100" t="s">
        <v>354</v>
      </c>
      <c r="B212" s="100" t="s">
        <v>372</v>
      </c>
      <c r="C212" s="100" t="s">
        <v>373</v>
      </c>
      <c r="D212" s="101">
        <v>44181</v>
      </c>
      <c r="E212" s="100" t="s">
        <v>1423</v>
      </c>
      <c r="F212" s="100" t="s">
        <v>234</v>
      </c>
      <c r="G212" s="100" t="s">
        <v>1424</v>
      </c>
      <c r="H212" s="100" t="s">
        <v>1424</v>
      </c>
      <c r="I212" s="100"/>
      <c r="J212" s="100">
        <v>2026.17</v>
      </c>
      <c r="K212" s="100">
        <v>2026.17</v>
      </c>
    </row>
    <row r="213" spans="1:11" x14ac:dyDescent="0.3">
      <c r="A213" s="100" t="s">
        <v>354</v>
      </c>
      <c r="B213" s="100" t="s">
        <v>372</v>
      </c>
      <c r="C213" s="100" t="s">
        <v>373</v>
      </c>
      <c r="D213" s="101">
        <v>44181</v>
      </c>
      <c r="E213" s="100" t="s">
        <v>1425</v>
      </c>
      <c r="F213" s="100" t="s">
        <v>234</v>
      </c>
      <c r="G213" s="100" t="s">
        <v>1426</v>
      </c>
      <c r="H213" s="100" t="s">
        <v>1426</v>
      </c>
      <c r="I213" s="100"/>
      <c r="J213" s="100">
        <v>1200</v>
      </c>
      <c r="K213" s="100">
        <v>1200</v>
      </c>
    </row>
    <row r="214" spans="1:11" x14ac:dyDescent="0.3">
      <c r="A214" s="100" t="s">
        <v>354</v>
      </c>
      <c r="B214" s="100" t="s">
        <v>372</v>
      </c>
      <c r="C214" s="100" t="s">
        <v>373</v>
      </c>
      <c r="D214" s="101">
        <v>44186</v>
      </c>
      <c r="E214" s="100" t="s">
        <v>1427</v>
      </c>
      <c r="F214" s="100" t="s">
        <v>234</v>
      </c>
      <c r="G214" s="100" t="s">
        <v>1428</v>
      </c>
      <c r="H214" s="100" t="s">
        <v>1428</v>
      </c>
      <c r="I214" s="100"/>
      <c r="J214" s="100">
        <v>1439.49</v>
      </c>
      <c r="K214" s="100">
        <v>1439.49</v>
      </c>
    </row>
    <row r="215" spans="1:11" x14ac:dyDescent="0.3">
      <c r="A215" s="100" t="s">
        <v>354</v>
      </c>
      <c r="B215" s="100" t="s">
        <v>372</v>
      </c>
      <c r="C215" s="100" t="s">
        <v>373</v>
      </c>
      <c r="D215" s="101">
        <v>44187</v>
      </c>
      <c r="E215" s="100" t="s">
        <v>1429</v>
      </c>
      <c r="F215" s="100" t="s">
        <v>234</v>
      </c>
      <c r="G215" s="100" t="s">
        <v>1430</v>
      </c>
      <c r="H215" s="100" t="s">
        <v>1430</v>
      </c>
      <c r="I215" s="100"/>
      <c r="J215" s="100">
        <v>2000</v>
      </c>
      <c r="K215" s="100">
        <v>2000</v>
      </c>
    </row>
    <row r="216" spans="1:11" x14ac:dyDescent="0.3">
      <c r="A216" s="100" t="s">
        <v>354</v>
      </c>
      <c r="B216" s="100" t="s">
        <v>372</v>
      </c>
      <c r="C216" s="100" t="s">
        <v>373</v>
      </c>
      <c r="D216" s="101">
        <v>44187</v>
      </c>
      <c r="E216" s="100" t="s">
        <v>1431</v>
      </c>
      <c r="F216" s="100" t="s">
        <v>234</v>
      </c>
      <c r="G216" s="100" t="s">
        <v>1432</v>
      </c>
      <c r="H216" s="100" t="s">
        <v>1432</v>
      </c>
      <c r="I216" s="100"/>
      <c r="J216" s="100">
        <v>65</v>
      </c>
      <c r="K216" s="100">
        <v>65</v>
      </c>
    </row>
    <row r="217" spans="1:11" x14ac:dyDescent="0.3">
      <c r="A217" s="100" t="s">
        <v>354</v>
      </c>
      <c r="B217" s="100" t="s">
        <v>372</v>
      </c>
      <c r="C217" s="100" t="s">
        <v>373</v>
      </c>
      <c r="D217" s="101">
        <v>44187</v>
      </c>
      <c r="E217" s="100" t="s">
        <v>1433</v>
      </c>
      <c r="F217" s="100" t="s">
        <v>234</v>
      </c>
      <c r="G217" s="100" t="s">
        <v>1434</v>
      </c>
      <c r="H217" s="100" t="s">
        <v>1434</v>
      </c>
      <c r="I217" s="100"/>
      <c r="J217" s="100">
        <v>65</v>
      </c>
      <c r="K217" s="100">
        <v>65</v>
      </c>
    </row>
    <row r="218" spans="1:11" x14ac:dyDescent="0.3">
      <c r="A218" s="100" t="s">
        <v>354</v>
      </c>
      <c r="B218" s="100" t="s">
        <v>372</v>
      </c>
      <c r="C218" s="100" t="s">
        <v>373</v>
      </c>
      <c r="D218" s="101">
        <v>44187</v>
      </c>
      <c r="E218" s="100" t="s">
        <v>1435</v>
      </c>
      <c r="F218" s="100" t="s">
        <v>234</v>
      </c>
      <c r="G218" s="100" t="s">
        <v>1436</v>
      </c>
      <c r="H218" s="100" t="s">
        <v>1436</v>
      </c>
      <c r="I218" s="100"/>
      <c r="J218" s="100">
        <v>65</v>
      </c>
      <c r="K218" s="100">
        <v>65</v>
      </c>
    </row>
    <row r="219" spans="1:11" x14ac:dyDescent="0.3">
      <c r="A219" s="100" t="s">
        <v>354</v>
      </c>
      <c r="B219" s="100" t="s">
        <v>372</v>
      </c>
      <c r="C219" s="100" t="s">
        <v>373</v>
      </c>
      <c r="D219" s="101">
        <v>44187</v>
      </c>
      <c r="E219" s="100" t="s">
        <v>1437</v>
      </c>
      <c r="F219" s="100" t="s">
        <v>234</v>
      </c>
      <c r="G219" s="100" t="s">
        <v>1438</v>
      </c>
      <c r="H219" s="100" t="s">
        <v>1438</v>
      </c>
      <c r="I219" s="100"/>
      <c r="J219" s="100">
        <v>65</v>
      </c>
      <c r="K219" s="100">
        <v>65</v>
      </c>
    </row>
    <row r="220" spans="1:11" x14ac:dyDescent="0.3">
      <c r="A220" s="100" t="s">
        <v>354</v>
      </c>
      <c r="B220" s="100" t="s">
        <v>372</v>
      </c>
      <c r="C220" s="100" t="s">
        <v>373</v>
      </c>
      <c r="D220" s="101">
        <v>44187</v>
      </c>
      <c r="E220" s="100" t="s">
        <v>1439</v>
      </c>
      <c r="F220" s="100" t="s">
        <v>234</v>
      </c>
      <c r="G220" s="100" t="s">
        <v>1440</v>
      </c>
      <c r="H220" s="100" t="s">
        <v>1440</v>
      </c>
      <c r="I220" s="100"/>
      <c r="J220" s="100">
        <v>65</v>
      </c>
      <c r="K220" s="100">
        <v>65</v>
      </c>
    </row>
    <row r="221" spans="1:11" x14ac:dyDescent="0.3">
      <c r="A221" s="100" t="s">
        <v>354</v>
      </c>
      <c r="B221" s="100" t="s">
        <v>372</v>
      </c>
      <c r="C221" s="100" t="s">
        <v>373</v>
      </c>
      <c r="D221" s="101">
        <v>44187</v>
      </c>
      <c r="E221" s="100" t="s">
        <v>1441</v>
      </c>
      <c r="F221" s="100" t="s">
        <v>234</v>
      </c>
      <c r="G221" s="100" t="s">
        <v>1442</v>
      </c>
      <c r="H221" s="100" t="s">
        <v>1442</v>
      </c>
      <c r="I221" s="100"/>
      <c r="J221" s="100">
        <v>65</v>
      </c>
      <c r="K221" s="100">
        <v>65</v>
      </c>
    </row>
    <row r="222" spans="1:11" x14ac:dyDescent="0.3">
      <c r="A222" s="100" t="s">
        <v>354</v>
      </c>
      <c r="B222" s="100" t="s">
        <v>372</v>
      </c>
      <c r="C222" s="100" t="s">
        <v>373</v>
      </c>
      <c r="D222" s="101">
        <v>44196</v>
      </c>
      <c r="E222" s="100" t="s">
        <v>1443</v>
      </c>
      <c r="F222" s="100" t="s">
        <v>234</v>
      </c>
      <c r="G222" s="100" t="s">
        <v>1444</v>
      </c>
      <c r="H222" s="100" t="s">
        <v>1444</v>
      </c>
      <c r="I222" s="100">
        <v>6045.67</v>
      </c>
      <c r="J222" s="100"/>
      <c r="K222" s="100">
        <v>-6045.67</v>
      </c>
    </row>
    <row r="223" spans="1:11" x14ac:dyDescent="0.3">
      <c r="A223" s="100" t="s">
        <v>354</v>
      </c>
      <c r="B223" s="100" t="s">
        <v>372</v>
      </c>
      <c r="C223" s="100" t="s">
        <v>373</v>
      </c>
      <c r="D223" s="101">
        <v>44196</v>
      </c>
      <c r="E223" s="100" t="s">
        <v>1445</v>
      </c>
      <c r="F223" s="100" t="s">
        <v>366</v>
      </c>
      <c r="G223" s="100" t="s">
        <v>1446</v>
      </c>
      <c r="H223" s="100" t="s">
        <v>1447</v>
      </c>
      <c r="I223" s="100">
        <v>84714.34</v>
      </c>
      <c r="J223" s="100"/>
      <c r="K223" s="100">
        <v>-84714.34</v>
      </c>
    </row>
    <row r="224" spans="1:11" x14ac:dyDescent="0.3">
      <c r="A224" s="100" t="s">
        <v>354</v>
      </c>
      <c r="B224" s="100" t="s">
        <v>372</v>
      </c>
      <c r="C224" s="100" t="s">
        <v>373</v>
      </c>
      <c r="D224" s="101">
        <v>44196</v>
      </c>
      <c r="E224" s="100" t="s">
        <v>1443</v>
      </c>
      <c r="F224" s="100" t="s">
        <v>234</v>
      </c>
      <c r="G224" s="100" t="s">
        <v>1444</v>
      </c>
      <c r="H224" s="100" t="s">
        <v>1444</v>
      </c>
      <c r="I224" s="100"/>
      <c r="J224" s="100">
        <v>25370.47</v>
      </c>
      <c r="K224" s="100">
        <v>25370.47</v>
      </c>
    </row>
    <row r="225" spans="1:11" x14ac:dyDescent="0.3">
      <c r="A225" s="100" t="s">
        <v>354</v>
      </c>
      <c r="B225" s="100" t="s">
        <v>372</v>
      </c>
      <c r="C225" s="100" t="s">
        <v>373</v>
      </c>
      <c r="D225" s="101">
        <v>44200</v>
      </c>
      <c r="E225" s="100" t="s">
        <v>1662</v>
      </c>
      <c r="F225" s="100" t="s">
        <v>234</v>
      </c>
      <c r="G225" s="100" t="s">
        <v>1663</v>
      </c>
      <c r="H225" s="100" t="s">
        <v>1663</v>
      </c>
      <c r="I225" s="100"/>
      <c r="J225" s="100">
        <v>2250</v>
      </c>
      <c r="K225" s="100">
        <v>2250</v>
      </c>
    </row>
    <row r="226" spans="1:11" x14ac:dyDescent="0.3">
      <c r="A226" s="100" t="s">
        <v>354</v>
      </c>
      <c r="B226" s="100" t="s">
        <v>372</v>
      </c>
      <c r="C226" s="100" t="s">
        <v>373</v>
      </c>
      <c r="D226" s="101">
        <v>44200</v>
      </c>
      <c r="E226" s="100" t="s">
        <v>1664</v>
      </c>
      <c r="F226" s="100" t="s">
        <v>234</v>
      </c>
      <c r="G226" s="100" t="s">
        <v>1665</v>
      </c>
      <c r="H226" s="100" t="s">
        <v>1665</v>
      </c>
      <c r="I226" s="100"/>
      <c r="J226" s="100">
        <v>600</v>
      </c>
      <c r="K226" s="100">
        <v>600</v>
      </c>
    </row>
    <row r="227" spans="1:11" x14ac:dyDescent="0.3">
      <c r="A227" s="100" t="s">
        <v>354</v>
      </c>
      <c r="B227" s="100" t="s">
        <v>372</v>
      </c>
      <c r="C227" s="100" t="s">
        <v>373</v>
      </c>
      <c r="D227" s="101">
        <v>44200</v>
      </c>
      <c r="E227" s="100" t="s">
        <v>1666</v>
      </c>
      <c r="F227" s="100" t="s">
        <v>234</v>
      </c>
      <c r="G227" s="100" t="s">
        <v>1667</v>
      </c>
      <c r="H227" s="100" t="s">
        <v>1667</v>
      </c>
      <c r="I227" s="100"/>
      <c r="J227" s="100">
        <v>8167.56</v>
      </c>
      <c r="K227" s="100">
        <v>8167.56</v>
      </c>
    </row>
    <row r="228" spans="1:11" x14ac:dyDescent="0.3">
      <c r="A228" s="100" t="s">
        <v>354</v>
      </c>
      <c r="B228" s="100" t="s">
        <v>372</v>
      </c>
      <c r="C228" s="100" t="s">
        <v>373</v>
      </c>
      <c r="D228" s="101">
        <v>44201</v>
      </c>
      <c r="E228" s="100" t="s">
        <v>1648</v>
      </c>
      <c r="F228" s="100" t="s">
        <v>234</v>
      </c>
      <c r="G228" s="100" t="s">
        <v>1668</v>
      </c>
      <c r="H228" s="100" t="s">
        <v>1668</v>
      </c>
      <c r="I228" s="100"/>
      <c r="J228" s="100">
        <v>102.46</v>
      </c>
      <c r="K228" s="100">
        <v>102.46</v>
      </c>
    </row>
    <row r="229" spans="1:11" x14ac:dyDescent="0.3">
      <c r="A229" s="100" t="s">
        <v>354</v>
      </c>
      <c r="B229" s="100" t="s">
        <v>372</v>
      </c>
      <c r="C229" s="100" t="s">
        <v>373</v>
      </c>
      <c r="D229" s="101">
        <v>44202</v>
      </c>
      <c r="E229" s="100" t="s">
        <v>1652</v>
      </c>
      <c r="F229" s="100" t="s">
        <v>234</v>
      </c>
      <c r="G229" s="100" t="s">
        <v>1669</v>
      </c>
      <c r="H229" s="100" t="s">
        <v>1669</v>
      </c>
      <c r="I229" s="100"/>
      <c r="J229" s="100">
        <v>1521.05</v>
      </c>
      <c r="K229" s="100">
        <v>1521.05</v>
      </c>
    </row>
    <row r="230" spans="1:11" x14ac:dyDescent="0.3">
      <c r="A230" s="100" t="s">
        <v>354</v>
      </c>
      <c r="B230" s="100" t="s">
        <v>372</v>
      </c>
      <c r="C230" s="100" t="s">
        <v>373</v>
      </c>
      <c r="D230" s="101">
        <v>44203</v>
      </c>
      <c r="E230" s="100" t="s">
        <v>1670</v>
      </c>
      <c r="F230" s="100" t="s">
        <v>234</v>
      </c>
      <c r="G230" s="100" t="s">
        <v>1671</v>
      </c>
      <c r="H230" s="100" t="s">
        <v>1671</v>
      </c>
      <c r="I230" s="100"/>
      <c r="J230" s="100">
        <v>940</v>
      </c>
      <c r="K230" s="100">
        <v>940</v>
      </c>
    </row>
    <row r="231" spans="1:11" x14ac:dyDescent="0.3">
      <c r="A231" s="100" t="s">
        <v>354</v>
      </c>
      <c r="B231" s="100" t="s">
        <v>372</v>
      </c>
      <c r="C231" s="100" t="s">
        <v>373</v>
      </c>
      <c r="D231" s="101">
        <v>44203</v>
      </c>
      <c r="E231" s="100" t="s">
        <v>1456</v>
      </c>
      <c r="F231" s="100" t="s">
        <v>234</v>
      </c>
      <c r="G231" s="100" t="s">
        <v>1672</v>
      </c>
      <c r="H231" s="100" t="s">
        <v>1672</v>
      </c>
      <c r="I231" s="100"/>
      <c r="J231" s="100">
        <v>3919.37</v>
      </c>
      <c r="K231" s="100">
        <v>3919.37</v>
      </c>
    </row>
    <row r="232" spans="1:11" x14ac:dyDescent="0.3">
      <c r="A232" s="100" t="s">
        <v>354</v>
      </c>
      <c r="B232" s="100" t="s">
        <v>372</v>
      </c>
      <c r="C232" s="100" t="s">
        <v>373</v>
      </c>
      <c r="D232" s="101">
        <v>44204</v>
      </c>
      <c r="E232" s="100" t="s">
        <v>1602</v>
      </c>
      <c r="F232" s="100" t="s">
        <v>234</v>
      </c>
      <c r="G232" s="100" t="s">
        <v>1673</v>
      </c>
      <c r="H232" s="100" t="s">
        <v>1673</v>
      </c>
      <c r="I232" s="100">
        <v>46</v>
      </c>
      <c r="J232" s="100"/>
      <c r="K232" s="100">
        <v>-46</v>
      </c>
    </row>
    <row r="233" spans="1:11" x14ac:dyDescent="0.3">
      <c r="A233" s="100" t="s">
        <v>354</v>
      </c>
      <c r="B233" s="100" t="s">
        <v>372</v>
      </c>
      <c r="C233" s="100" t="s">
        <v>373</v>
      </c>
      <c r="D233" s="101">
        <v>44204</v>
      </c>
      <c r="E233" s="100" t="s">
        <v>1602</v>
      </c>
      <c r="F233" s="100" t="s">
        <v>234</v>
      </c>
      <c r="G233" s="100" t="s">
        <v>1673</v>
      </c>
      <c r="H233" s="100" t="s">
        <v>1673</v>
      </c>
      <c r="I233" s="100"/>
      <c r="J233" s="100">
        <v>32021.77</v>
      </c>
      <c r="K233" s="100">
        <v>32021.77</v>
      </c>
    </row>
    <row r="234" spans="1:11" x14ac:dyDescent="0.3">
      <c r="A234" s="100" t="s">
        <v>354</v>
      </c>
      <c r="B234" s="100" t="s">
        <v>372</v>
      </c>
      <c r="C234" s="100" t="s">
        <v>373</v>
      </c>
      <c r="D234" s="101">
        <v>44207</v>
      </c>
      <c r="E234" s="100" t="s">
        <v>1674</v>
      </c>
      <c r="F234" s="100" t="s">
        <v>234</v>
      </c>
      <c r="G234" s="100" t="s">
        <v>1675</v>
      </c>
      <c r="H234" s="100" t="s">
        <v>1675</v>
      </c>
      <c r="I234" s="100"/>
      <c r="J234" s="100">
        <v>65</v>
      </c>
      <c r="K234" s="100">
        <v>65</v>
      </c>
    </row>
    <row r="235" spans="1:11" x14ac:dyDescent="0.3">
      <c r="A235" s="100" t="s">
        <v>354</v>
      </c>
      <c r="B235" s="100" t="s">
        <v>372</v>
      </c>
      <c r="C235" s="100" t="s">
        <v>373</v>
      </c>
      <c r="D235" s="101">
        <v>44211</v>
      </c>
      <c r="E235" s="100" t="s">
        <v>1577</v>
      </c>
      <c r="F235" s="100" t="s">
        <v>234</v>
      </c>
      <c r="G235" s="100" t="s">
        <v>1676</v>
      </c>
      <c r="H235" s="100" t="s">
        <v>1676</v>
      </c>
      <c r="I235" s="100">
        <v>5949.75</v>
      </c>
      <c r="J235" s="100"/>
      <c r="K235" s="100">
        <v>-5949.75</v>
      </c>
    </row>
    <row r="236" spans="1:11" x14ac:dyDescent="0.3">
      <c r="A236" s="100" t="s">
        <v>354</v>
      </c>
      <c r="B236" s="100" t="s">
        <v>372</v>
      </c>
      <c r="C236" s="100" t="s">
        <v>373</v>
      </c>
      <c r="D236" s="101">
        <v>44211</v>
      </c>
      <c r="E236" s="100" t="s">
        <v>1577</v>
      </c>
      <c r="F236" s="100" t="s">
        <v>234</v>
      </c>
      <c r="G236" s="100" t="s">
        <v>1676</v>
      </c>
      <c r="H236" s="100" t="s">
        <v>1676</v>
      </c>
      <c r="I236" s="100"/>
      <c r="J236" s="100">
        <v>23245.43</v>
      </c>
      <c r="K236" s="100">
        <v>23245.43</v>
      </c>
    </row>
    <row r="237" spans="1:11" x14ac:dyDescent="0.3">
      <c r="A237" s="100" t="s">
        <v>354</v>
      </c>
      <c r="B237" s="100" t="s">
        <v>372</v>
      </c>
      <c r="C237" s="100" t="s">
        <v>373</v>
      </c>
      <c r="D237" s="101">
        <v>44215</v>
      </c>
      <c r="E237" s="100" t="s">
        <v>1677</v>
      </c>
      <c r="F237" s="100" t="s">
        <v>234</v>
      </c>
      <c r="G237" s="100" t="s">
        <v>1678</v>
      </c>
      <c r="H237" s="100" t="s">
        <v>1678</v>
      </c>
      <c r="I237" s="100"/>
      <c r="J237" s="100">
        <v>1800</v>
      </c>
      <c r="K237" s="100">
        <v>1800</v>
      </c>
    </row>
    <row r="238" spans="1:11" x14ac:dyDescent="0.3">
      <c r="A238" s="100" t="s">
        <v>354</v>
      </c>
      <c r="B238" s="100" t="s">
        <v>372</v>
      </c>
      <c r="C238" s="100" t="s">
        <v>373</v>
      </c>
      <c r="D238" s="101">
        <v>44215</v>
      </c>
      <c r="E238" s="100" t="s">
        <v>1679</v>
      </c>
      <c r="F238" s="100" t="s">
        <v>234</v>
      </c>
      <c r="G238" s="100" t="s">
        <v>1680</v>
      </c>
      <c r="H238" s="100" t="s">
        <v>1680</v>
      </c>
      <c r="I238" s="100"/>
      <c r="J238" s="100">
        <v>1795.98</v>
      </c>
      <c r="K238" s="100">
        <v>1795.98</v>
      </c>
    </row>
    <row r="239" spans="1:11" x14ac:dyDescent="0.3">
      <c r="A239" s="100" t="s">
        <v>354</v>
      </c>
      <c r="B239" s="100" t="s">
        <v>372</v>
      </c>
      <c r="C239" s="100" t="s">
        <v>373</v>
      </c>
      <c r="D239" s="101">
        <v>44221</v>
      </c>
      <c r="E239" s="100" t="s">
        <v>1681</v>
      </c>
      <c r="F239" s="100" t="s">
        <v>234</v>
      </c>
      <c r="G239" s="100" t="s">
        <v>1682</v>
      </c>
      <c r="H239" s="100" t="s">
        <v>1682</v>
      </c>
      <c r="I239" s="100"/>
      <c r="J239" s="100">
        <v>357.25</v>
      </c>
      <c r="K239" s="100">
        <v>357.25</v>
      </c>
    </row>
    <row r="240" spans="1:11" x14ac:dyDescent="0.3">
      <c r="A240" s="100" t="s">
        <v>354</v>
      </c>
      <c r="B240" s="100" t="s">
        <v>372</v>
      </c>
      <c r="C240" s="100" t="s">
        <v>373</v>
      </c>
      <c r="D240" s="101">
        <v>44221</v>
      </c>
      <c r="E240" s="100" t="s">
        <v>1683</v>
      </c>
      <c r="F240" s="100" t="s">
        <v>234</v>
      </c>
      <c r="G240" s="100" t="s">
        <v>1684</v>
      </c>
      <c r="H240" s="100" t="s">
        <v>1684</v>
      </c>
      <c r="I240" s="100"/>
      <c r="J240" s="100">
        <v>205</v>
      </c>
      <c r="K240" s="100">
        <v>205</v>
      </c>
    </row>
    <row r="241" spans="1:11" x14ac:dyDescent="0.3">
      <c r="A241" s="100" t="s">
        <v>354</v>
      </c>
      <c r="B241" s="100" t="s">
        <v>372</v>
      </c>
      <c r="C241" s="100" t="s">
        <v>373</v>
      </c>
      <c r="D241" s="101">
        <v>44225</v>
      </c>
      <c r="E241" s="100" t="s">
        <v>1579</v>
      </c>
      <c r="F241" s="100" t="s">
        <v>234</v>
      </c>
      <c r="G241" s="100" t="s">
        <v>1685</v>
      </c>
      <c r="H241" s="100" t="s">
        <v>1685</v>
      </c>
      <c r="I241" s="100">
        <v>6039.71</v>
      </c>
      <c r="J241" s="100"/>
      <c r="K241" s="100">
        <v>-6039.71</v>
      </c>
    </row>
    <row r="242" spans="1:11" x14ac:dyDescent="0.3">
      <c r="A242" s="100" t="s">
        <v>354</v>
      </c>
      <c r="B242" s="100" t="s">
        <v>372</v>
      </c>
      <c r="C242" s="100" t="s">
        <v>373</v>
      </c>
      <c r="D242" s="101">
        <v>44225</v>
      </c>
      <c r="E242" s="100" t="s">
        <v>1686</v>
      </c>
      <c r="F242" s="100" t="s">
        <v>234</v>
      </c>
      <c r="G242" s="100" t="s">
        <v>1687</v>
      </c>
      <c r="H242" s="100" t="s">
        <v>1687</v>
      </c>
      <c r="I242" s="100"/>
      <c r="J242" s="100">
        <v>65</v>
      </c>
      <c r="K242" s="100">
        <v>65</v>
      </c>
    </row>
    <row r="243" spans="1:11" x14ac:dyDescent="0.3">
      <c r="A243" s="100" t="s">
        <v>354</v>
      </c>
      <c r="B243" s="100" t="s">
        <v>372</v>
      </c>
      <c r="C243" s="100" t="s">
        <v>373</v>
      </c>
      <c r="D243" s="101">
        <v>44225</v>
      </c>
      <c r="E243" s="100" t="s">
        <v>1688</v>
      </c>
      <c r="F243" s="100" t="s">
        <v>234</v>
      </c>
      <c r="G243" s="100" t="s">
        <v>1689</v>
      </c>
      <c r="H243" s="100" t="s">
        <v>1689</v>
      </c>
      <c r="I243" s="100"/>
      <c r="J243" s="100">
        <v>65</v>
      </c>
      <c r="K243" s="100">
        <v>65</v>
      </c>
    </row>
    <row r="244" spans="1:11" x14ac:dyDescent="0.3">
      <c r="A244" s="100" t="s">
        <v>354</v>
      </c>
      <c r="B244" s="100" t="s">
        <v>372</v>
      </c>
      <c r="C244" s="100" t="s">
        <v>373</v>
      </c>
      <c r="D244" s="101">
        <v>44225</v>
      </c>
      <c r="E244" s="100" t="s">
        <v>1690</v>
      </c>
      <c r="F244" s="100" t="s">
        <v>234</v>
      </c>
      <c r="G244" s="100" t="s">
        <v>1691</v>
      </c>
      <c r="H244" s="100" t="s">
        <v>1691</v>
      </c>
      <c r="I244" s="100"/>
      <c r="J244" s="100">
        <v>65</v>
      </c>
      <c r="K244" s="100">
        <v>65</v>
      </c>
    </row>
    <row r="245" spans="1:11" x14ac:dyDescent="0.3">
      <c r="A245" s="100" t="s">
        <v>354</v>
      </c>
      <c r="B245" s="100" t="s">
        <v>372</v>
      </c>
      <c r="C245" s="100" t="s">
        <v>373</v>
      </c>
      <c r="D245" s="101">
        <v>44225</v>
      </c>
      <c r="E245" s="100" t="s">
        <v>1692</v>
      </c>
      <c r="F245" s="100" t="s">
        <v>234</v>
      </c>
      <c r="G245" s="100" t="s">
        <v>1693</v>
      </c>
      <c r="H245" s="100" t="s">
        <v>1693</v>
      </c>
      <c r="I245" s="100"/>
      <c r="J245" s="100">
        <v>65</v>
      </c>
      <c r="K245" s="100">
        <v>65</v>
      </c>
    </row>
    <row r="246" spans="1:11" x14ac:dyDescent="0.3">
      <c r="A246" s="100" t="s">
        <v>354</v>
      </c>
      <c r="B246" s="100" t="s">
        <v>372</v>
      </c>
      <c r="C246" s="100" t="s">
        <v>373</v>
      </c>
      <c r="D246" s="101">
        <v>44225</v>
      </c>
      <c r="E246" s="100" t="s">
        <v>1694</v>
      </c>
      <c r="F246" s="100" t="s">
        <v>234</v>
      </c>
      <c r="G246" s="100" t="s">
        <v>1695</v>
      </c>
      <c r="H246" s="100" t="s">
        <v>1695</v>
      </c>
      <c r="I246" s="100"/>
      <c r="J246" s="100">
        <v>65</v>
      </c>
      <c r="K246" s="100">
        <v>65</v>
      </c>
    </row>
    <row r="247" spans="1:11" x14ac:dyDescent="0.3">
      <c r="A247" s="100" t="s">
        <v>354</v>
      </c>
      <c r="B247" s="100" t="s">
        <v>372</v>
      </c>
      <c r="C247" s="100" t="s">
        <v>373</v>
      </c>
      <c r="D247" s="101">
        <v>44225</v>
      </c>
      <c r="E247" s="100" t="s">
        <v>1655</v>
      </c>
      <c r="F247" s="100" t="s">
        <v>234</v>
      </c>
      <c r="G247" s="100" t="s">
        <v>1696</v>
      </c>
      <c r="H247" s="100" t="s">
        <v>1696</v>
      </c>
      <c r="I247" s="100"/>
      <c r="J247" s="100">
        <v>1511.05</v>
      </c>
      <c r="K247" s="100">
        <v>1511.05</v>
      </c>
    </row>
    <row r="248" spans="1:11" x14ac:dyDescent="0.3">
      <c r="A248" s="100" t="s">
        <v>354</v>
      </c>
      <c r="B248" s="100" t="s">
        <v>372</v>
      </c>
      <c r="C248" s="100" t="s">
        <v>373</v>
      </c>
      <c r="D248" s="101">
        <v>44225</v>
      </c>
      <c r="E248" s="100" t="s">
        <v>1579</v>
      </c>
      <c r="F248" s="100" t="s">
        <v>234</v>
      </c>
      <c r="G248" s="100" t="s">
        <v>1685</v>
      </c>
      <c r="H248" s="100" t="s">
        <v>1685</v>
      </c>
      <c r="I248" s="100"/>
      <c r="J248" s="100">
        <v>25140.68</v>
      </c>
      <c r="K248" s="100">
        <v>25140.68</v>
      </c>
    </row>
    <row r="249" spans="1:11" x14ac:dyDescent="0.3">
      <c r="A249" s="100" t="s">
        <v>354</v>
      </c>
      <c r="B249" s="100" t="s">
        <v>372</v>
      </c>
      <c r="C249" s="100" t="s">
        <v>373</v>
      </c>
      <c r="D249" s="101">
        <v>44227</v>
      </c>
      <c r="E249" s="100" t="s">
        <v>1562</v>
      </c>
      <c r="F249" s="100" t="s">
        <v>236</v>
      </c>
      <c r="G249" s="100" t="s">
        <v>1563</v>
      </c>
      <c r="H249" s="100" t="s">
        <v>1573</v>
      </c>
      <c r="I249" s="100">
        <v>76938.210000000006</v>
      </c>
      <c r="J249" s="100"/>
      <c r="K249" s="100">
        <v>-76938.210000000006</v>
      </c>
    </row>
    <row r="250" spans="1:11" x14ac:dyDescent="0.3">
      <c r="A250" s="100" t="s">
        <v>354</v>
      </c>
      <c r="B250" s="100" t="s">
        <v>1697</v>
      </c>
      <c r="C250" s="100" t="s">
        <v>1698</v>
      </c>
      <c r="D250" s="101">
        <v>44227</v>
      </c>
      <c r="E250" s="100" t="s">
        <v>1565</v>
      </c>
      <c r="F250" s="100" t="s">
        <v>236</v>
      </c>
      <c r="G250" s="100" t="s">
        <v>742</v>
      </c>
      <c r="H250" s="100" t="s">
        <v>1698</v>
      </c>
      <c r="I250" s="100">
        <v>1157.92</v>
      </c>
      <c r="J250" s="100"/>
      <c r="K250" s="100">
        <v>-1157.92</v>
      </c>
    </row>
    <row r="251" spans="1:11" x14ac:dyDescent="0.3">
      <c r="A251" s="100" t="s">
        <v>354</v>
      </c>
      <c r="B251" s="100" t="s">
        <v>1039</v>
      </c>
      <c r="C251" s="100" t="s">
        <v>1040</v>
      </c>
      <c r="D251" s="101">
        <v>44135</v>
      </c>
      <c r="E251" s="100" t="s">
        <v>973</v>
      </c>
      <c r="F251" s="100" t="s">
        <v>366</v>
      </c>
      <c r="G251" s="100" t="s">
        <v>974</v>
      </c>
      <c r="H251" s="100" t="s">
        <v>976</v>
      </c>
      <c r="I251" s="100">
        <v>118.58</v>
      </c>
      <c r="J251" s="100"/>
      <c r="K251" s="100">
        <v>-118.58</v>
      </c>
    </row>
    <row r="252" spans="1:11" x14ac:dyDescent="0.3">
      <c r="A252" s="100" t="s">
        <v>354</v>
      </c>
      <c r="B252" s="100" t="s">
        <v>439</v>
      </c>
      <c r="C252" s="100" t="s">
        <v>440</v>
      </c>
      <c r="D252" s="101">
        <v>44043</v>
      </c>
      <c r="E252" s="100" t="s">
        <v>441</v>
      </c>
      <c r="F252" s="100" t="s">
        <v>236</v>
      </c>
      <c r="G252" s="100" t="s">
        <v>442</v>
      </c>
      <c r="H252" s="100" t="s">
        <v>440</v>
      </c>
      <c r="I252" s="100">
        <v>10112.299999999999</v>
      </c>
      <c r="J252" s="100"/>
      <c r="K252" s="100">
        <v>-10112.299999999999</v>
      </c>
    </row>
    <row r="253" spans="1:11" x14ac:dyDescent="0.3">
      <c r="A253" s="100" t="s">
        <v>354</v>
      </c>
      <c r="B253" s="100" t="s">
        <v>439</v>
      </c>
      <c r="C253" s="100" t="s">
        <v>440</v>
      </c>
      <c r="D253" s="101">
        <v>44074</v>
      </c>
      <c r="E253" s="100" t="s">
        <v>443</v>
      </c>
      <c r="F253" s="100" t="s">
        <v>366</v>
      </c>
      <c r="G253" s="100" t="s">
        <v>444</v>
      </c>
      <c r="H253" s="100" t="s">
        <v>440</v>
      </c>
      <c r="I253" s="100"/>
      <c r="J253" s="100">
        <v>12757.44</v>
      </c>
      <c r="K253" s="100">
        <v>12757.44</v>
      </c>
    </row>
    <row r="254" spans="1:11" x14ac:dyDescent="0.3">
      <c r="A254" s="100" t="s">
        <v>354</v>
      </c>
      <c r="B254" s="100" t="s">
        <v>439</v>
      </c>
      <c r="C254" s="100" t="s">
        <v>440</v>
      </c>
      <c r="D254" s="101">
        <v>44104</v>
      </c>
      <c r="E254" s="100" t="s">
        <v>633</v>
      </c>
      <c r="F254" s="100" t="s">
        <v>236</v>
      </c>
      <c r="G254" s="100" t="s">
        <v>634</v>
      </c>
      <c r="H254" s="100" t="s">
        <v>440</v>
      </c>
      <c r="I254" s="100">
        <v>5174.88</v>
      </c>
      <c r="J254" s="100"/>
      <c r="K254" s="100">
        <v>-5174.88</v>
      </c>
    </row>
    <row r="255" spans="1:11" x14ac:dyDescent="0.3">
      <c r="A255" s="100" t="s">
        <v>354</v>
      </c>
      <c r="B255" s="100" t="s">
        <v>439</v>
      </c>
      <c r="C255" s="100" t="s">
        <v>440</v>
      </c>
      <c r="D255" s="101">
        <v>44104</v>
      </c>
      <c r="E255" s="100" t="s">
        <v>635</v>
      </c>
      <c r="F255" s="100" t="s">
        <v>236</v>
      </c>
      <c r="G255" s="100" t="s">
        <v>636</v>
      </c>
      <c r="H255" s="100" t="s">
        <v>440</v>
      </c>
      <c r="I255" s="100">
        <v>24713.74</v>
      </c>
      <c r="J255" s="100"/>
      <c r="K255" s="100">
        <v>-24713.74</v>
      </c>
    </row>
    <row r="256" spans="1:11" x14ac:dyDescent="0.3">
      <c r="A256" s="100" t="s">
        <v>354</v>
      </c>
      <c r="B256" s="100" t="s">
        <v>439</v>
      </c>
      <c r="C256" s="100" t="s">
        <v>440</v>
      </c>
      <c r="D256" s="101">
        <v>44135</v>
      </c>
      <c r="E256" s="100" t="s">
        <v>1041</v>
      </c>
      <c r="F256" s="100" t="s">
        <v>366</v>
      </c>
      <c r="G256" s="100" t="s">
        <v>1042</v>
      </c>
      <c r="H256" s="100" t="s">
        <v>440</v>
      </c>
      <c r="I256" s="100"/>
      <c r="J256" s="100">
        <v>13299.16</v>
      </c>
      <c r="K256" s="100">
        <v>13299.16</v>
      </c>
    </row>
    <row r="257" spans="1:11" x14ac:dyDescent="0.3">
      <c r="A257" s="100" t="s">
        <v>354</v>
      </c>
      <c r="B257" s="100" t="s">
        <v>439</v>
      </c>
      <c r="C257" s="100" t="s">
        <v>440</v>
      </c>
      <c r="D257" s="101">
        <v>44165</v>
      </c>
      <c r="E257" s="100" t="s">
        <v>1043</v>
      </c>
      <c r="F257" s="100" t="s">
        <v>366</v>
      </c>
      <c r="G257" s="100" t="s">
        <v>1044</v>
      </c>
      <c r="H257" s="100" t="s">
        <v>440</v>
      </c>
      <c r="I257" s="100">
        <v>13951.1</v>
      </c>
      <c r="J257" s="100"/>
      <c r="K257" s="100">
        <v>-13951.1</v>
      </c>
    </row>
    <row r="258" spans="1:11" x14ac:dyDescent="0.3">
      <c r="A258" s="100" t="s">
        <v>354</v>
      </c>
      <c r="B258" s="100" t="s">
        <v>439</v>
      </c>
      <c r="C258" s="100" t="s">
        <v>440</v>
      </c>
      <c r="D258" s="101">
        <v>44165</v>
      </c>
      <c r="E258" s="100" t="s">
        <v>1045</v>
      </c>
      <c r="F258" s="100" t="s">
        <v>366</v>
      </c>
      <c r="G258" s="100" t="s">
        <v>444</v>
      </c>
      <c r="H258" s="100" t="s">
        <v>440</v>
      </c>
      <c r="I258" s="100">
        <v>7238.26</v>
      </c>
      <c r="J258" s="100"/>
      <c r="K258" s="100">
        <v>-7238.26</v>
      </c>
    </row>
    <row r="259" spans="1:11" x14ac:dyDescent="0.3">
      <c r="A259" s="100" t="s">
        <v>354</v>
      </c>
      <c r="B259" s="100" t="s">
        <v>439</v>
      </c>
      <c r="C259" s="100" t="s">
        <v>440</v>
      </c>
      <c r="D259" s="101">
        <v>44165</v>
      </c>
      <c r="E259" s="100" t="s">
        <v>1046</v>
      </c>
      <c r="F259" s="100" t="s">
        <v>366</v>
      </c>
      <c r="G259" s="100" t="s">
        <v>1047</v>
      </c>
      <c r="H259" s="100" t="s">
        <v>440</v>
      </c>
      <c r="I259" s="100"/>
      <c r="J259" s="100">
        <v>9930.11</v>
      </c>
      <c r="K259" s="100">
        <v>9930.11</v>
      </c>
    </row>
    <row r="260" spans="1:11" x14ac:dyDescent="0.3">
      <c r="A260" s="100" t="s">
        <v>354</v>
      </c>
      <c r="B260" s="100" t="s">
        <v>439</v>
      </c>
      <c r="C260" s="100" t="s">
        <v>440</v>
      </c>
      <c r="D260" s="101">
        <v>44196</v>
      </c>
      <c r="E260" s="100" t="s">
        <v>1448</v>
      </c>
      <c r="F260" s="100" t="s">
        <v>366</v>
      </c>
      <c r="G260" s="100" t="s">
        <v>444</v>
      </c>
      <c r="H260" s="100" t="s">
        <v>440</v>
      </c>
      <c r="I260" s="100">
        <v>3973.35</v>
      </c>
      <c r="J260" s="100"/>
      <c r="K260" s="100">
        <v>-3973.35</v>
      </c>
    </row>
    <row r="261" spans="1:11" x14ac:dyDescent="0.3">
      <c r="A261" s="100" t="s">
        <v>354</v>
      </c>
      <c r="B261" s="100" t="s">
        <v>439</v>
      </c>
      <c r="C261" s="100" t="s">
        <v>440</v>
      </c>
      <c r="D261" s="101">
        <v>44227</v>
      </c>
      <c r="E261" s="100" t="s">
        <v>1644</v>
      </c>
      <c r="F261" s="100" t="s">
        <v>236</v>
      </c>
      <c r="G261" s="100" t="s">
        <v>1645</v>
      </c>
      <c r="H261" s="100" t="s">
        <v>440</v>
      </c>
      <c r="I261" s="100">
        <v>1616.83</v>
      </c>
      <c r="J261" s="100"/>
      <c r="K261" s="100">
        <v>-1616.83</v>
      </c>
    </row>
    <row r="262" spans="1:11" x14ac:dyDescent="0.3">
      <c r="A262" s="100" t="s">
        <v>354</v>
      </c>
      <c r="B262" s="100" t="s">
        <v>439</v>
      </c>
      <c r="C262" s="100" t="s">
        <v>440</v>
      </c>
      <c r="D262" s="101">
        <v>44227</v>
      </c>
      <c r="E262" s="100" t="s">
        <v>1699</v>
      </c>
      <c r="F262" s="100" t="s">
        <v>236</v>
      </c>
      <c r="G262" s="100" t="s">
        <v>442</v>
      </c>
      <c r="H262" s="100" t="s">
        <v>440</v>
      </c>
      <c r="I262" s="100">
        <v>4294.3999999999996</v>
      </c>
      <c r="J262" s="100"/>
      <c r="K262" s="100">
        <v>-4294.3999999999996</v>
      </c>
    </row>
    <row r="263" spans="1:11" x14ac:dyDescent="0.3">
      <c r="A263" s="100" t="s">
        <v>445</v>
      </c>
      <c r="B263" s="100" t="s">
        <v>1449</v>
      </c>
      <c r="C263" s="100" t="s">
        <v>1450</v>
      </c>
      <c r="D263" s="101">
        <v>44180</v>
      </c>
      <c r="E263" s="100" t="s">
        <v>1421</v>
      </c>
      <c r="F263" s="100" t="s">
        <v>234</v>
      </c>
      <c r="G263" s="100" t="s">
        <v>1451</v>
      </c>
      <c r="H263" s="100" t="s">
        <v>1451</v>
      </c>
      <c r="I263" s="100">
        <v>4332.1099999999997</v>
      </c>
      <c r="J263" s="100"/>
      <c r="K263" s="100">
        <v>-4332.1099999999997</v>
      </c>
    </row>
    <row r="264" spans="1:11" x14ac:dyDescent="0.3">
      <c r="A264" s="100" t="s">
        <v>445</v>
      </c>
      <c r="B264" s="100" t="s">
        <v>1449</v>
      </c>
      <c r="C264" s="100" t="s">
        <v>1450</v>
      </c>
      <c r="D264" s="101">
        <v>44180</v>
      </c>
      <c r="E264" s="100" t="s">
        <v>1421</v>
      </c>
      <c r="F264" s="100" t="s">
        <v>234</v>
      </c>
      <c r="G264" s="100" t="s">
        <v>1451</v>
      </c>
      <c r="H264" s="100" t="s">
        <v>1451</v>
      </c>
      <c r="I264" s="100"/>
      <c r="J264" s="100">
        <v>4126.41</v>
      </c>
      <c r="K264" s="100">
        <v>4126.41</v>
      </c>
    </row>
    <row r="265" spans="1:11" x14ac:dyDescent="0.3">
      <c r="A265" s="100" t="s">
        <v>445</v>
      </c>
      <c r="B265" s="100" t="s">
        <v>1449</v>
      </c>
      <c r="C265" s="100" t="s">
        <v>1450</v>
      </c>
      <c r="D265" s="101">
        <v>44196</v>
      </c>
      <c r="E265" s="100" t="s">
        <v>1452</v>
      </c>
      <c r="F265" s="100" t="s">
        <v>366</v>
      </c>
      <c r="G265" s="100" t="s">
        <v>1453</v>
      </c>
      <c r="H265" s="100" t="s">
        <v>1450</v>
      </c>
      <c r="I265" s="100"/>
      <c r="J265" s="100">
        <v>205.7</v>
      </c>
      <c r="K265" s="100">
        <v>205.7</v>
      </c>
    </row>
    <row r="266" spans="1:11" x14ac:dyDescent="0.3">
      <c r="A266" s="100" t="s">
        <v>445</v>
      </c>
      <c r="B266" s="100" t="s">
        <v>446</v>
      </c>
      <c r="C266" s="100" t="s">
        <v>347</v>
      </c>
      <c r="D266" s="101">
        <v>44013</v>
      </c>
      <c r="E266" s="100" t="s">
        <v>374</v>
      </c>
      <c r="F266" s="100" t="s">
        <v>234</v>
      </c>
      <c r="G266" s="100" t="s">
        <v>447</v>
      </c>
      <c r="H266" s="100" t="s">
        <v>447</v>
      </c>
      <c r="I266" s="100">
        <v>6633.28</v>
      </c>
      <c r="J266" s="100"/>
      <c r="K266" s="100">
        <v>-6633.28</v>
      </c>
    </row>
    <row r="267" spans="1:11" x14ac:dyDescent="0.3">
      <c r="A267" s="100" t="s">
        <v>445</v>
      </c>
      <c r="B267" s="100" t="s">
        <v>446</v>
      </c>
      <c r="C267" s="100" t="s">
        <v>347</v>
      </c>
      <c r="D267" s="101">
        <v>44027</v>
      </c>
      <c r="E267" s="100" t="s">
        <v>277</v>
      </c>
      <c r="F267" s="100" t="s">
        <v>235</v>
      </c>
      <c r="G267" s="100" t="s">
        <v>278</v>
      </c>
      <c r="H267" s="100" t="s">
        <v>278</v>
      </c>
      <c r="I267" s="100"/>
      <c r="J267" s="100">
        <v>3644.53</v>
      </c>
      <c r="K267" s="100">
        <v>3644.53</v>
      </c>
    </row>
    <row r="268" spans="1:11" x14ac:dyDescent="0.3">
      <c r="A268" s="100" t="s">
        <v>445</v>
      </c>
      <c r="B268" s="100" t="s">
        <v>446</v>
      </c>
      <c r="C268" s="100" t="s">
        <v>347</v>
      </c>
      <c r="D268" s="101">
        <v>44043</v>
      </c>
      <c r="E268" s="100" t="s">
        <v>279</v>
      </c>
      <c r="F268" s="100" t="s">
        <v>235</v>
      </c>
      <c r="G268" s="100" t="s">
        <v>280</v>
      </c>
      <c r="H268" s="100" t="s">
        <v>280</v>
      </c>
      <c r="I268" s="100"/>
      <c r="J268" s="100">
        <v>3644.53</v>
      </c>
      <c r="K268" s="100">
        <v>3644.53</v>
      </c>
    </row>
    <row r="269" spans="1:11" x14ac:dyDescent="0.3">
      <c r="A269" s="100" t="s">
        <v>445</v>
      </c>
      <c r="B269" s="100" t="s">
        <v>446</v>
      </c>
      <c r="C269" s="100" t="s">
        <v>347</v>
      </c>
      <c r="D269" s="101">
        <v>44046</v>
      </c>
      <c r="E269" s="100" t="s">
        <v>400</v>
      </c>
      <c r="F269" s="100" t="s">
        <v>234</v>
      </c>
      <c r="G269" s="100" t="s">
        <v>448</v>
      </c>
      <c r="H269" s="100" t="s">
        <v>449</v>
      </c>
      <c r="I269" s="100">
        <v>7793.8</v>
      </c>
      <c r="J269" s="100"/>
      <c r="K269" s="100">
        <v>-7793.8</v>
      </c>
    </row>
    <row r="270" spans="1:11" x14ac:dyDescent="0.3">
      <c r="A270" s="100" t="s">
        <v>445</v>
      </c>
      <c r="B270" s="100" t="s">
        <v>446</v>
      </c>
      <c r="C270" s="100" t="s">
        <v>347</v>
      </c>
      <c r="D270" s="101">
        <v>44057</v>
      </c>
      <c r="E270" s="100" t="s">
        <v>424</v>
      </c>
      <c r="F270" s="100" t="s">
        <v>234</v>
      </c>
      <c r="G270" s="100" t="s">
        <v>450</v>
      </c>
      <c r="H270" s="100" t="s">
        <v>450</v>
      </c>
      <c r="I270" s="100"/>
      <c r="J270" s="100">
        <v>3644.53</v>
      </c>
      <c r="K270" s="100">
        <v>3644.53</v>
      </c>
    </row>
    <row r="271" spans="1:11" x14ac:dyDescent="0.3">
      <c r="A271" s="100" t="s">
        <v>445</v>
      </c>
      <c r="B271" s="100" t="s">
        <v>446</v>
      </c>
      <c r="C271" s="100" t="s">
        <v>347</v>
      </c>
      <c r="D271" s="101">
        <v>44074</v>
      </c>
      <c r="E271" s="100" t="s">
        <v>434</v>
      </c>
      <c r="F271" s="100" t="s">
        <v>234</v>
      </c>
      <c r="G271" s="100" t="s">
        <v>451</v>
      </c>
      <c r="H271" s="100" t="s">
        <v>451</v>
      </c>
      <c r="I271" s="100"/>
      <c r="J271" s="100">
        <v>3644.53</v>
      </c>
      <c r="K271" s="100">
        <v>3644.53</v>
      </c>
    </row>
    <row r="272" spans="1:11" x14ac:dyDescent="0.3">
      <c r="A272" s="100" t="s">
        <v>445</v>
      </c>
      <c r="B272" s="100" t="s">
        <v>446</v>
      </c>
      <c r="C272" s="100" t="s">
        <v>347</v>
      </c>
      <c r="D272" s="101">
        <v>44075</v>
      </c>
      <c r="E272" s="100" t="s">
        <v>552</v>
      </c>
      <c r="F272" s="100" t="s">
        <v>234</v>
      </c>
      <c r="G272" s="100" t="s">
        <v>637</v>
      </c>
      <c r="H272" s="100" t="s">
        <v>638</v>
      </c>
      <c r="I272" s="100">
        <v>7793.8</v>
      </c>
      <c r="J272" s="100"/>
      <c r="K272" s="100">
        <v>-7793.8</v>
      </c>
    </row>
    <row r="273" spans="1:11" x14ac:dyDescent="0.3">
      <c r="A273" s="100" t="s">
        <v>445</v>
      </c>
      <c r="B273" s="100" t="s">
        <v>446</v>
      </c>
      <c r="C273" s="100" t="s">
        <v>347</v>
      </c>
      <c r="D273" s="101">
        <v>44089</v>
      </c>
      <c r="E273" s="100" t="s">
        <v>602</v>
      </c>
      <c r="F273" s="100" t="s">
        <v>234</v>
      </c>
      <c r="G273" s="100" t="s">
        <v>639</v>
      </c>
      <c r="H273" s="100" t="s">
        <v>639</v>
      </c>
      <c r="I273" s="100"/>
      <c r="J273" s="100">
        <v>3644.53</v>
      </c>
      <c r="K273" s="100">
        <v>3644.53</v>
      </c>
    </row>
    <row r="274" spans="1:11" x14ac:dyDescent="0.3">
      <c r="A274" s="100" t="s">
        <v>445</v>
      </c>
      <c r="B274" s="100" t="s">
        <v>446</v>
      </c>
      <c r="C274" s="100" t="s">
        <v>347</v>
      </c>
      <c r="D274" s="101">
        <v>44104</v>
      </c>
      <c r="E274" s="100" t="s">
        <v>628</v>
      </c>
      <c r="F274" s="100" t="s">
        <v>234</v>
      </c>
      <c r="G274" s="100" t="s">
        <v>640</v>
      </c>
      <c r="H274" s="100" t="s">
        <v>640</v>
      </c>
      <c r="I274" s="100"/>
      <c r="J274" s="100">
        <v>3644.53</v>
      </c>
      <c r="K274" s="100">
        <v>3644.53</v>
      </c>
    </row>
    <row r="275" spans="1:11" x14ac:dyDescent="0.3">
      <c r="A275" s="100" t="s">
        <v>445</v>
      </c>
      <c r="B275" s="100" t="s">
        <v>446</v>
      </c>
      <c r="C275" s="100" t="s">
        <v>347</v>
      </c>
      <c r="D275" s="101">
        <v>44104</v>
      </c>
      <c r="E275" s="100" t="s">
        <v>641</v>
      </c>
      <c r="F275" s="100" t="s">
        <v>236</v>
      </c>
      <c r="G275" s="100" t="s">
        <v>642</v>
      </c>
      <c r="H275" s="100" t="s">
        <v>347</v>
      </c>
      <c r="I275" s="100"/>
      <c r="J275" s="100">
        <v>353.7</v>
      </c>
      <c r="K275" s="100">
        <v>353.7</v>
      </c>
    </row>
    <row r="276" spans="1:11" x14ac:dyDescent="0.3">
      <c r="A276" s="100" t="s">
        <v>445</v>
      </c>
      <c r="B276" s="100" t="s">
        <v>446</v>
      </c>
      <c r="C276" s="100" t="s">
        <v>347</v>
      </c>
      <c r="D276" s="101">
        <v>44105</v>
      </c>
      <c r="E276" s="100" t="s">
        <v>886</v>
      </c>
      <c r="F276" s="100" t="s">
        <v>234</v>
      </c>
      <c r="G276" s="100" t="s">
        <v>1048</v>
      </c>
      <c r="H276" s="100" t="s">
        <v>1049</v>
      </c>
      <c r="I276" s="100">
        <v>7793.8</v>
      </c>
      <c r="J276" s="100"/>
      <c r="K276" s="100">
        <v>-7793.8</v>
      </c>
    </row>
    <row r="277" spans="1:11" x14ac:dyDescent="0.3">
      <c r="A277" s="100" t="s">
        <v>445</v>
      </c>
      <c r="B277" s="100" t="s">
        <v>446</v>
      </c>
      <c r="C277" s="100" t="s">
        <v>347</v>
      </c>
      <c r="D277" s="101">
        <v>44119</v>
      </c>
      <c r="E277" s="100" t="s">
        <v>923</v>
      </c>
      <c r="F277" s="100" t="s">
        <v>234</v>
      </c>
      <c r="G277" s="100" t="s">
        <v>1050</v>
      </c>
      <c r="H277" s="100" t="s">
        <v>1050</v>
      </c>
      <c r="I277" s="100"/>
      <c r="J277" s="100">
        <v>3644.53</v>
      </c>
      <c r="K277" s="100">
        <v>3644.53</v>
      </c>
    </row>
    <row r="278" spans="1:11" x14ac:dyDescent="0.3">
      <c r="A278" s="100" t="s">
        <v>445</v>
      </c>
      <c r="B278" s="100" t="s">
        <v>446</v>
      </c>
      <c r="C278" s="100" t="s">
        <v>347</v>
      </c>
      <c r="D278" s="101">
        <v>44134</v>
      </c>
      <c r="E278" s="100" t="s">
        <v>957</v>
      </c>
      <c r="F278" s="100" t="s">
        <v>234</v>
      </c>
      <c r="G278" s="100" t="s">
        <v>1051</v>
      </c>
      <c r="H278" s="100" t="s">
        <v>1051</v>
      </c>
      <c r="I278" s="100"/>
      <c r="J278" s="100">
        <v>3644.53</v>
      </c>
      <c r="K278" s="100">
        <v>3644.53</v>
      </c>
    </row>
    <row r="279" spans="1:11" x14ac:dyDescent="0.3">
      <c r="A279" s="100" t="s">
        <v>445</v>
      </c>
      <c r="B279" s="100" t="s">
        <v>446</v>
      </c>
      <c r="C279" s="100" t="s">
        <v>347</v>
      </c>
      <c r="D279" s="101">
        <v>44135</v>
      </c>
      <c r="E279" s="100" t="s">
        <v>1052</v>
      </c>
      <c r="F279" s="100" t="s">
        <v>366</v>
      </c>
      <c r="G279" s="100" t="s">
        <v>1053</v>
      </c>
      <c r="H279" s="100" t="s">
        <v>347</v>
      </c>
      <c r="I279" s="100"/>
      <c r="J279" s="100">
        <v>504.74</v>
      </c>
      <c r="K279" s="100">
        <v>504.74</v>
      </c>
    </row>
    <row r="280" spans="1:11" x14ac:dyDescent="0.3">
      <c r="A280" s="100" t="s">
        <v>445</v>
      </c>
      <c r="B280" s="100" t="s">
        <v>446</v>
      </c>
      <c r="C280" s="100" t="s">
        <v>347</v>
      </c>
      <c r="D280" s="101">
        <v>44137</v>
      </c>
      <c r="E280" s="100" t="s">
        <v>977</v>
      </c>
      <c r="F280" s="100" t="s">
        <v>234</v>
      </c>
      <c r="G280" s="100" t="s">
        <v>1054</v>
      </c>
      <c r="H280" s="100" t="s">
        <v>106</v>
      </c>
      <c r="I280" s="100">
        <v>7790.8</v>
      </c>
      <c r="J280" s="100"/>
      <c r="K280" s="100">
        <v>-7790.8</v>
      </c>
    </row>
    <row r="281" spans="1:11" x14ac:dyDescent="0.3">
      <c r="A281" s="100" t="s">
        <v>445</v>
      </c>
      <c r="B281" s="100" t="s">
        <v>446</v>
      </c>
      <c r="C281" s="100" t="s">
        <v>347</v>
      </c>
      <c r="D281" s="101">
        <v>44148</v>
      </c>
      <c r="E281" s="100" t="s">
        <v>993</v>
      </c>
      <c r="F281" s="100" t="s">
        <v>234</v>
      </c>
      <c r="G281" s="100" t="s">
        <v>1055</v>
      </c>
      <c r="H281" s="100" t="s">
        <v>1055</v>
      </c>
      <c r="I281" s="100"/>
      <c r="J281" s="100">
        <v>3644.53</v>
      </c>
      <c r="K281" s="100">
        <v>3644.53</v>
      </c>
    </row>
    <row r="282" spans="1:11" x14ac:dyDescent="0.3">
      <c r="A282" s="100" t="s">
        <v>445</v>
      </c>
      <c r="B282" s="100" t="s">
        <v>446</v>
      </c>
      <c r="C282" s="100" t="s">
        <v>347</v>
      </c>
      <c r="D282" s="101">
        <v>44165</v>
      </c>
      <c r="E282" s="100" t="s">
        <v>1029</v>
      </c>
      <c r="F282" s="100" t="s">
        <v>234</v>
      </c>
      <c r="G282" s="100" t="s">
        <v>1056</v>
      </c>
      <c r="H282" s="100" t="s">
        <v>1056</v>
      </c>
      <c r="I282" s="100"/>
      <c r="J282" s="100">
        <v>3644.53</v>
      </c>
      <c r="K282" s="100">
        <v>3644.53</v>
      </c>
    </row>
    <row r="283" spans="1:11" x14ac:dyDescent="0.3">
      <c r="A283" s="100" t="s">
        <v>445</v>
      </c>
      <c r="B283" s="100" t="s">
        <v>446</v>
      </c>
      <c r="C283" s="100" t="s">
        <v>347</v>
      </c>
      <c r="D283" s="101">
        <v>44165</v>
      </c>
      <c r="E283" s="100" t="s">
        <v>1057</v>
      </c>
      <c r="F283" s="100" t="s">
        <v>366</v>
      </c>
      <c r="G283" s="100" t="s">
        <v>1053</v>
      </c>
      <c r="H283" s="100" t="s">
        <v>347</v>
      </c>
      <c r="I283" s="100"/>
      <c r="J283" s="100">
        <v>501.74</v>
      </c>
      <c r="K283" s="100">
        <v>501.74</v>
      </c>
    </row>
    <row r="284" spans="1:11" x14ac:dyDescent="0.3">
      <c r="A284" s="100" t="s">
        <v>445</v>
      </c>
      <c r="B284" s="100" t="s">
        <v>446</v>
      </c>
      <c r="C284" s="100" t="s">
        <v>347</v>
      </c>
      <c r="D284" s="101">
        <v>44166</v>
      </c>
      <c r="E284" s="100" t="s">
        <v>1389</v>
      </c>
      <c r="F284" s="100" t="s">
        <v>234</v>
      </c>
      <c r="G284" s="100" t="s">
        <v>1454</v>
      </c>
      <c r="H284" s="100" t="s">
        <v>107</v>
      </c>
      <c r="I284" s="100">
        <v>7790.8</v>
      </c>
      <c r="J284" s="100"/>
      <c r="K284" s="100">
        <v>-7790.8</v>
      </c>
    </row>
    <row r="285" spans="1:11" x14ac:dyDescent="0.3">
      <c r="A285" s="100" t="s">
        <v>445</v>
      </c>
      <c r="B285" s="100" t="s">
        <v>446</v>
      </c>
      <c r="C285" s="100" t="s">
        <v>347</v>
      </c>
      <c r="D285" s="101">
        <v>44180</v>
      </c>
      <c r="E285" s="100" t="s">
        <v>1421</v>
      </c>
      <c r="F285" s="100" t="s">
        <v>234</v>
      </c>
      <c r="G285" s="100" t="s">
        <v>1451</v>
      </c>
      <c r="H285" s="100" t="s">
        <v>1451</v>
      </c>
      <c r="I285" s="100"/>
      <c r="J285" s="100">
        <v>3644.53</v>
      </c>
      <c r="K285" s="100">
        <v>3644.53</v>
      </c>
    </row>
    <row r="286" spans="1:11" x14ac:dyDescent="0.3">
      <c r="A286" s="100" t="s">
        <v>445</v>
      </c>
      <c r="B286" s="100" t="s">
        <v>446</v>
      </c>
      <c r="C286" s="100" t="s">
        <v>347</v>
      </c>
      <c r="D286" s="101">
        <v>44196</v>
      </c>
      <c r="E286" s="100" t="s">
        <v>1443</v>
      </c>
      <c r="F286" s="100" t="s">
        <v>234</v>
      </c>
      <c r="G286" s="100" t="s">
        <v>1455</v>
      </c>
      <c r="H286" s="100" t="s">
        <v>1455</v>
      </c>
      <c r="I286" s="100"/>
      <c r="J286" s="100">
        <v>3644.53</v>
      </c>
      <c r="K286" s="100">
        <v>3644.53</v>
      </c>
    </row>
    <row r="287" spans="1:11" x14ac:dyDescent="0.3">
      <c r="A287" s="100" t="s">
        <v>445</v>
      </c>
      <c r="B287" s="100" t="s">
        <v>446</v>
      </c>
      <c r="C287" s="100" t="s">
        <v>347</v>
      </c>
      <c r="D287" s="101">
        <v>44196</v>
      </c>
      <c r="E287" s="100" t="s">
        <v>1452</v>
      </c>
      <c r="F287" s="100" t="s">
        <v>366</v>
      </c>
      <c r="G287" s="100" t="s">
        <v>1453</v>
      </c>
      <c r="H287" s="100" t="s">
        <v>347</v>
      </c>
      <c r="I287" s="100"/>
      <c r="J287" s="100">
        <v>501.74</v>
      </c>
      <c r="K287" s="100">
        <v>501.74</v>
      </c>
    </row>
    <row r="288" spans="1:11" x14ac:dyDescent="0.3">
      <c r="A288" s="100" t="s">
        <v>445</v>
      </c>
      <c r="B288" s="100" t="s">
        <v>446</v>
      </c>
      <c r="C288" s="100" t="s">
        <v>347</v>
      </c>
      <c r="D288" s="101">
        <v>44200</v>
      </c>
      <c r="E288" s="100" t="s">
        <v>1666</v>
      </c>
      <c r="F288" s="100" t="s">
        <v>234</v>
      </c>
      <c r="G288" s="100" t="s">
        <v>1700</v>
      </c>
      <c r="H288" s="100" t="s">
        <v>108</v>
      </c>
      <c r="I288" s="100">
        <v>8167.56</v>
      </c>
      <c r="J288" s="100"/>
      <c r="K288" s="100">
        <v>-8167.56</v>
      </c>
    </row>
    <row r="289" spans="1:11" x14ac:dyDescent="0.3">
      <c r="A289" s="100" t="s">
        <v>445</v>
      </c>
      <c r="B289" s="100" t="s">
        <v>446</v>
      </c>
      <c r="C289" s="100" t="s">
        <v>347</v>
      </c>
      <c r="D289" s="101">
        <v>44211</v>
      </c>
      <c r="E289" s="100" t="s">
        <v>1577</v>
      </c>
      <c r="F289" s="100" t="s">
        <v>234</v>
      </c>
      <c r="G289" s="100" t="s">
        <v>1578</v>
      </c>
      <c r="H289" s="100" t="s">
        <v>1578</v>
      </c>
      <c r="I289" s="100"/>
      <c r="J289" s="100">
        <v>3644.53</v>
      </c>
      <c r="K289" s="100">
        <v>3644.53</v>
      </c>
    </row>
    <row r="290" spans="1:11" x14ac:dyDescent="0.3">
      <c r="A290" s="100" t="s">
        <v>445</v>
      </c>
      <c r="B290" s="100" t="s">
        <v>446</v>
      </c>
      <c r="C290" s="100" t="s">
        <v>347</v>
      </c>
      <c r="D290" s="101">
        <v>44225</v>
      </c>
      <c r="E290" s="100" t="s">
        <v>1579</v>
      </c>
      <c r="F290" s="100" t="s">
        <v>234</v>
      </c>
      <c r="G290" s="100" t="s">
        <v>1580</v>
      </c>
      <c r="H290" s="100" t="s">
        <v>1580</v>
      </c>
      <c r="I290" s="100"/>
      <c r="J290" s="100">
        <v>3644.53</v>
      </c>
      <c r="K290" s="100">
        <v>3644.53</v>
      </c>
    </row>
    <row r="291" spans="1:11" x14ac:dyDescent="0.3">
      <c r="A291" s="100" t="s">
        <v>445</v>
      </c>
      <c r="B291" s="100" t="s">
        <v>446</v>
      </c>
      <c r="C291" s="100" t="s">
        <v>347</v>
      </c>
      <c r="D291" s="101">
        <v>44227</v>
      </c>
      <c r="E291" s="100" t="s">
        <v>1582</v>
      </c>
      <c r="F291" s="100" t="s">
        <v>236</v>
      </c>
      <c r="G291" s="100" t="s">
        <v>1583</v>
      </c>
      <c r="H291" s="100" t="s">
        <v>347</v>
      </c>
      <c r="I291" s="100"/>
      <c r="J291" s="100">
        <v>878.5</v>
      </c>
      <c r="K291" s="100">
        <v>878.5</v>
      </c>
    </row>
    <row r="292" spans="1:11" x14ac:dyDescent="0.3">
      <c r="A292" s="100" t="s">
        <v>445</v>
      </c>
      <c r="B292" s="100" t="s">
        <v>452</v>
      </c>
      <c r="C292" s="100" t="s">
        <v>453</v>
      </c>
      <c r="D292" s="101">
        <v>44027</v>
      </c>
      <c r="E292" s="100" t="s">
        <v>277</v>
      </c>
      <c r="F292" s="100" t="s">
        <v>235</v>
      </c>
      <c r="G292" s="100" t="s">
        <v>278</v>
      </c>
      <c r="H292" s="100" t="s">
        <v>278</v>
      </c>
      <c r="I292" s="100"/>
      <c r="J292" s="100">
        <v>2033.77</v>
      </c>
      <c r="K292" s="100">
        <v>2033.77</v>
      </c>
    </row>
    <row r="293" spans="1:11" x14ac:dyDescent="0.3">
      <c r="A293" s="100" t="s">
        <v>445</v>
      </c>
      <c r="B293" s="100" t="s">
        <v>452</v>
      </c>
      <c r="C293" s="100" t="s">
        <v>453</v>
      </c>
      <c r="D293" s="101">
        <v>44043</v>
      </c>
      <c r="E293" s="100" t="s">
        <v>408</v>
      </c>
      <c r="F293" s="100" t="s">
        <v>235</v>
      </c>
      <c r="G293" s="100" t="s">
        <v>454</v>
      </c>
      <c r="H293" s="100">
        <v>202190306216</v>
      </c>
      <c r="I293" s="100">
        <v>4037.79</v>
      </c>
      <c r="J293" s="100"/>
      <c r="K293" s="100">
        <v>-4037.79</v>
      </c>
    </row>
    <row r="294" spans="1:11" x14ac:dyDescent="0.3">
      <c r="A294" s="100" t="s">
        <v>445</v>
      </c>
      <c r="B294" s="100" t="s">
        <v>452</v>
      </c>
      <c r="C294" s="100" t="s">
        <v>453</v>
      </c>
      <c r="D294" s="101">
        <v>44043</v>
      </c>
      <c r="E294" s="100" t="s">
        <v>279</v>
      </c>
      <c r="F294" s="100" t="s">
        <v>235</v>
      </c>
      <c r="G294" s="100" t="s">
        <v>280</v>
      </c>
      <c r="H294" s="100" t="s">
        <v>280</v>
      </c>
      <c r="I294" s="100"/>
      <c r="J294" s="100">
        <v>1780.52</v>
      </c>
      <c r="K294" s="100">
        <v>1780.52</v>
      </c>
    </row>
    <row r="295" spans="1:11" x14ac:dyDescent="0.3">
      <c r="A295" s="100" t="s">
        <v>445</v>
      </c>
      <c r="B295" s="100" t="s">
        <v>452</v>
      </c>
      <c r="C295" s="100" t="s">
        <v>453</v>
      </c>
      <c r="D295" s="101">
        <v>44043</v>
      </c>
      <c r="E295" s="100" t="s">
        <v>281</v>
      </c>
      <c r="F295" s="100" t="s">
        <v>236</v>
      </c>
      <c r="G295" s="100" t="s">
        <v>247</v>
      </c>
      <c r="H295" s="100" t="s">
        <v>453</v>
      </c>
      <c r="I295" s="100"/>
      <c r="J295" s="100">
        <v>223.5</v>
      </c>
      <c r="K295" s="100">
        <v>223.5</v>
      </c>
    </row>
    <row r="296" spans="1:11" x14ac:dyDescent="0.3">
      <c r="A296" s="100" t="s">
        <v>445</v>
      </c>
      <c r="B296" s="100" t="s">
        <v>452</v>
      </c>
      <c r="C296" s="100" t="s">
        <v>453</v>
      </c>
      <c r="D296" s="101">
        <v>44050</v>
      </c>
      <c r="E296" s="100" t="s">
        <v>410</v>
      </c>
      <c r="F296" s="100" t="s">
        <v>234</v>
      </c>
      <c r="G296" s="100" t="s">
        <v>455</v>
      </c>
      <c r="H296" s="100" t="s">
        <v>456</v>
      </c>
      <c r="I296" s="100">
        <v>4037.79</v>
      </c>
      <c r="J296" s="100"/>
      <c r="K296" s="100">
        <v>-4037.79</v>
      </c>
    </row>
    <row r="297" spans="1:11" x14ac:dyDescent="0.3">
      <c r="A297" s="100" t="s">
        <v>445</v>
      </c>
      <c r="B297" s="100" t="s">
        <v>452</v>
      </c>
      <c r="C297" s="100" t="s">
        <v>453</v>
      </c>
      <c r="D297" s="101">
        <v>44050</v>
      </c>
      <c r="E297" s="100" t="s">
        <v>457</v>
      </c>
      <c r="F297" s="100" t="s">
        <v>234</v>
      </c>
      <c r="G297" s="100" t="s">
        <v>458</v>
      </c>
      <c r="H297" s="100" t="s">
        <v>458</v>
      </c>
      <c r="I297" s="100"/>
      <c r="J297" s="100">
        <v>4037.79</v>
      </c>
      <c r="K297" s="100">
        <v>4037.79</v>
      </c>
    </row>
    <row r="298" spans="1:11" x14ac:dyDescent="0.3">
      <c r="A298" s="100" t="s">
        <v>445</v>
      </c>
      <c r="B298" s="100" t="s">
        <v>452</v>
      </c>
      <c r="C298" s="100" t="s">
        <v>453</v>
      </c>
      <c r="D298" s="101">
        <v>44057</v>
      </c>
      <c r="E298" s="100" t="s">
        <v>424</v>
      </c>
      <c r="F298" s="100" t="s">
        <v>234</v>
      </c>
      <c r="G298" s="100" t="s">
        <v>450</v>
      </c>
      <c r="H298" s="100" t="s">
        <v>450</v>
      </c>
      <c r="I298" s="100"/>
      <c r="J298" s="100">
        <v>2378.87</v>
      </c>
      <c r="K298" s="100">
        <v>2378.87</v>
      </c>
    </row>
    <row r="299" spans="1:11" x14ac:dyDescent="0.3">
      <c r="A299" s="100" t="s">
        <v>445</v>
      </c>
      <c r="B299" s="100" t="s">
        <v>452</v>
      </c>
      <c r="C299" s="100" t="s">
        <v>453</v>
      </c>
      <c r="D299" s="101">
        <v>44074</v>
      </c>
      <c r="E299" s="100" t="s">
        <v>459</v>
      </c>
      <c r="F299" s="100" t="s">
        <v>234</v>
      </c>
      <c r="G299" s="100" t="s">
        <v>460</v>
      </c>
      <c r="H299" s="100" t="s">
        <v>460</v>
      </c>
      <c r="I299" s="100">
        <v>4364.32</v>
      </c>
      <c r="J299" s="100"/>
      <c r="K299" s="100">
        <v>-4364.32</v>
      </c>
    </row>
    <row r="300" spans="1:11" x14ac:dyDescent="0.3">
      <c r="A300" s="100" t="s">
        <v>445</v>
      </c>
      <c r="B300" s="100" t="s">
        <v>452</v>
      </c>
      <c r="C300" s="100" t="s">
        <v>453</v>
      </c>
      <c r="D300" s="101">
        <v>44074</v>
      </c>
      <c r="E300" s="100" t="s">
        <v>461</v>
      </c>
      <c r="F300" s="100" t="s">
        <v>366</v>
      </c>
      <c r="G300" s="100" t="s">
        <v>462</v>
      </c>
      <c r="H300" s="100" t="s">
        <v>453</v>
      </c>
      <c r="I300" s="100">
        <v>6.76</v>
      </c>
      <c r="J300" s="100"/>
      <c r="K300" s="100">
        <v>-6.76</v>
      </c>
    </row>
    <row r="301" spans="1:11" x14ac:dyDescent="0.3">
      <c r="A301" s="100" t="s">
        <v>445</v>
      </c>
      <c r="B301" s="100" t="s">
        <v>452</v>
      </c>
      <c r="C301" s="100" t="s">
        <v>453</v>
      </c>
      <c r="D301" s="101">
        <v>44074</v>
      </c>
      <c r="E301" s="100" t="s">
        <v>434</v>
      </c>
      <c r="F301" s="100" t="s">
        <v>234</v>
      </c>
      <c r="G301" s="100" t="s">
        <v>451</v>
      </c>
      <c r="H301" s="100" t="s">
        <v>451</v>
      </c>
      <c r="I301" s="100"/>
      <c r="J301" s="100">
        <v>1992.21</v>
      </c>
      <c r="K301" s="100">
        <v>1992.21</v>
      </c>
    </row>
    <row r="302" spans="1:11" x14ac:dyDescent="0.3">
      <c r="A302" s="100" t="s">
        <v>445</v>
      </c>
      <c r="B302" s="100" t="s">
        <v>452</v>
      </c>
      <c r="C302" s="100" t="s">
        <v>453</v>
      </c>
      <c r="D302" s="101">
        <v>44089</v>
      </c>
      <c r="E302" s="100" t="s">
        <v>602</v>
      </c>
      <c r="F302" s="100" t="s">
        <v>234</v>
      </c>
      <c r="G302" s="100" t="s">
        <v>639</v>
      </c>
      <c r="H302" s="100" t="s">
        <v>639</v>
      </c>
      <c r="I302" s="100"/>
      <c r="J302" s="100">
        <v>1919.36</v>
      </c>
      <c r="K302" s="100">
        <v>1919.36</v>
      </c>
    </row>
    <row r="303" spans="1:11" x14ac:dyDescent="0.3">
      <c r="A303" s="100" t="s">
        <v>445</v>
      </c>
      <c r="B303" s="100" t="s">
        <v>452</v>
      </c>
      <c r="C303" s="100" t="s">
        <v>453</v>
      </c>
      <c r="D303" s="101">
        <v>44104</v>
      </c>
      <c r="E303" s="100" t="s">
        <v>643</v>
      </c>
      <c r="F303" s="100" t="s">
        <v>234</v>
      </c>
      <c r="G303" s="100" t="s">
        <v>644</v>
      </c>
      <c r="H303" s="100" t="s">
        <v>645</v>
      </c>
      <c r="I303" s="100">
        <v>3828.05</v>
      </c>
      <c r="J303" s="100"/>
      <c r="K303" s="100">
        <v>-3828.05</v>
      </c>
    </row>
    <row r="304" spans="1:11" x14ac:dyDescent="0.3">
      <c r="A304" s="100" t="s">
        <v>445</v>
      </c>
      <c r="B304" s="100" t="s">
        <v>452</v>
      </c>
      <c r="C304" s="100" t="s">
        <v>453</v>
      </c>
      <c r="D304" s="101">
        <v>44104</v>
      </c>
      <c r="E304" s="100" t="s">
        <v>646</v>
      </c>
      <c r="F304" s="100" t="s">
        <v>236</v>
      </c>
      <c r="G304" s="100" t="s">
        <v>247</v>
      </c>
      <c r="H304" s="100" t="s">
        <v>453</v>
      </c>
      <c r="I304" s="100">
        <v>5.1100000000000003</v>
      </c>
      <c r="J304" s="100"/>
      <c r="K304" s="100">
        <v>-5.1100000000000003</v>
      </c>
    </row>
    <row r="305" spans="1:11" x14ac:dyDescent="0.3">
      <c r="A305" s="100" t="s">
        <v>445</v>
      </c>
      <c r="B305" s="100" t="s">
        <v>452</v>
      </c>
      <c r="C305" s="100" t="s">
        <v>453</v>
      </c>
      <c r="D305" s="101">
        <v>44104</v>
      </c>
      <c r="E305" s="100" t="s">
        <v>628</v>
      </c>
      <c r="F305" s="100" t="s">
        <v>234</v>
      </c>
      <c r="G305" s="100" t="s">
        <v>640</v>
      </c>
      <c r="H305" s="100" t="s">
        <v>640</v>
      </c>
      <c r="I305" s="100"/>
      <c r="J305" s="100">
        <v>1913.8</v>
      </c>
      <c r="K305" s="100">
        <v>1913.8</v>
      </c>
    </row>
    <row r="306" spans="1:11" x14ac:dyDescent="0.3">
      <c r="A306" s="100" t="s">
        <v>445</v>
      </c>
      <c r="B306" s="100" t="s">
        <v>452</v>
      </c>
      <c r="C306" s="100" t="s">
        <v>453</v>
      </c>
      <c r="D306" s="101">
        <v>44119</v>
      </c>
      <c r="E306" s="100" t="s">
        <v>923</v>
      </c>
      <c r="F306" s="100" t="s">
        <v>234</v>
      </c>
      <c r="G306" s="100" t="s">
        <v>1050</v>
      </c>
      <c r="H306" s="100" t="s">
        <v>1050</v>
      </c>
      <c r="I306" s="100"/>
      <c r="J306" s="100">
        <v>1917.24</v>
      </c>
      <c r="K306" s="100">
        <v>1917.24</v>
      </c>
    </row>
    <row r="307" spans="1:11" x14ac:dyDescent="0.3">
      <c r="A307" s="100" t="s">
        <v>445</v>
      </c>
      <c r="B307" s="100" t="s">
        <v>452</v>
      </c>
      <c r="C307" s="100" t="s">
        <v>453</v>
      </c>
      <c r="D307" s="101">
        <v>44134</v>
      </c>
      <c r="E307" s="100" t="s">
        <v>987</v>
      </c>
      <c r="F307" s="100" t="s">
        <v>234</v>
      </c>
      <c r="G307" s="100" t="s">
        <v>1058</v>
      </c>
      <c r="H307" s="100" t="s">
        <v>1059</v>
      </c>
      <c r="I307" s="100">
        <v>3890.77</v>
      </c>
      <c r="J307" s="100"/>
      <c r="K307" s="100">
        <v>-3890.77</v>
      </c>
    </row>
    <row r="308" spans="1:11" x14ac:dyDescent="0.3">
      <c r="A308" s="100" t="s">
        <v>445</v>
      </c>
      <c r="B308" s="100" t="s">
        <v>452</v>
      </c>
      <c r="C308" s="100" t="s">
        <v>453</v>
      </c>
      <c r="D308" s="101">
        <v>44134</v>
      </c>
      <c r="E308" s="100" t="s">
        <v>957</v>
      </c>
      <c r="F308" s="100" t="s">
        <v>234</v>
      </c>
      <c r="G308" s="100" t="s">
        <v>1051</v>
      </c>
      <c r="H308" s="100" t="s">
        <v>1051</v>
      </c>
      <c r="I308" s="100"/>
      <c r="J308" s="100">
        <v>1937.83</v>
      </c>
      <c r="K308" s="100">
        <v>1937.83</v>
      </c>
    </row>
    <row r="309" spans="1:11" x14ac:dyDescent="0.3">
      <c r="A309" s="100" t="s">
        <v>445</v>
      </c>
      <c r="B309" s="100" t="s">
        <v>452</v>
      </c>
      <c r="C309" s="100" t="s">
        <v>453</v>
      </c>
      <c r="D309" s="101">
        <v>44135</v>
      </c>
      <c r="E309" s="100" t="s">
        <v>1052</v>
      </c>
      <c r="F309" s="100" t="s">
        <v>366</v>
      </c>
      <c r="G309" s="100" t="s">
        <v>1053</v>
      </c>
      <c r="H309" s="100" t="s">
        <v>453</v>
      </c>
      <c r="I309" s="100"/>
      <c r="J309" s="100">
        <v>35.700000000000003</v>
      </c>
      <c r="K309" s="100">
        <v>35.700000000000003</v>
      </c>
    </row>
    <row r="310" spans="1:11" x14ac:dyDescent="0.3">
      <c r="A310" s="100" t="s">
        <v>445</v>
      </c>
      <c r="B310" s="100" t="s">
        <v>452</v>
      </c>
      <c r="C310" s="100" t="s">
        <v>453</v>
      </c>
      <c r="D310" s="101">
        <v>44148</v>
      </c>
      <c r="E310" s="100" t="s">
        <v>993</v>
      </c>
      <c r="F310" s="100" t="s">
        <v>234</v>
      </c>
      <c r="G310" s="100" t="s">
        <v>1055</v>
      </c>
      <c r="H310" s="100" t="s">
        <v>1055</v>
      </c>
      <c r="I310" s="100"/>
      <c r="J310" s="100">
        <v>1985.88</v>
      </c>
      <c r="K310" s="100">
        <v>1985.88</v>
      </c>
    </row>
    <row r="311" spans="1:11" x14ac:dyDescent="0.3">
      <c r="A311" s="100" t="s">
        <v>445</v>
      </c>
      <c r="B311" s="100" t="s">
        <v>452</v>
      </c>
      <c r="C311" s="100" t="s">
        <v>453</v>
      </c>
      <c r="D311" s="101">
        <v>44165</v>
      </c>
      <c r="E311" s="100" t="s">
        <v>1037</v>
      </c>
      <c r="F311" s="100" t="s">
        <v>234</v>
      </c>
      <c r="G311" s="100" t="s">
        <v>1060</v>
      </c>
      <c r="H311" s="100" t="s">
        <v>1061</v>
      </c>
      <c r="I311" s="100">
        <v>3635.84</v>
      </c>
      <c r="J311" s="100"/>
      <c r="K311" s="100">
        <v>-3635.84</v>
      </c>
    </row>
    <row r="312" spans="1:11" x14ac:dyDescent="0.3">
      <c r="A312" s="100" t="s">
        <v>445</v>
      </c>
      <c r="B312" s="100" t="s">
        <v>452</v>
      </c>
      <c r="C312" s="100" t="s">
        <v>453</v>
      </c>
      <c r="D312" s="101">
        <v>44165</v>
      </c>
      <c r="E312" s="100" t="s">
        <v>1057</v>
      </c>
      <c r="F312" s="100" t="s">
        <v>366</v>
      </c>
      <c r="G312" s="100" t="s">
        <v>1053</v>
      </c>
      <c r="H312" s="100" t="s">
        <v>453</v>
      </c>
      <c r="I312" s="100">
        <v>279.14999999999998</v>
      </c>
      <c r="J312" s="100"/>
      <c r="K312" s="100">
        <v>-279.14999999999998</v>
      </c>
    </row>
    <row r="313" spans="1:11" x14ac:dyDescent="0.3">
      <c r="A313" s="100" t="s">
        <v>445</v>
      </c>
      <c r="B313" s="100" t="s">
        <v>452</v>
      </c>
      <c r="C313" s="100" t="s">
        <v>453</v>
      </c>
      <c r="D313" s="101">
        <v>44165</v>
      </c>
      <c r="E313" s="100" t="s">
        <v>1029</v>
      </c>
      <c r="F313" s="100" t="s">
        <v>234</v>
      </c>
      <c r="G313" s="100" t="s">
        <v>1056</v>
      </c>
      <c r="H313" s="100" t="s">
        <v>1056</v>
      </c>
      <c r="I313" s="100"/>
      <c r="J313" s="100">
        <v>1929.11</v>
      </c>
      <c r="K313" s="100">
        <v>1929.11</v>
      </c>
    </row>
    <row r="314" spans="1:11" x14ac:dyDescent="0.3">
      <c r="A314" s="100" t="s">
        <v>445</v>
      </c>
      <c r="B314" s="100" t="s">
        <v>452</v>
      </c>
      <c r="C314" s="100" t="s">
        <v>453</v>
      </c>
      <c r="D314" s="101">
        <v>44180</v>
      </c>
      <c r="E314" s="100" t="s">
        <v>1421</v>
      </c>
      <c r="F314" s="100" t="s">
        <v>234</v>
      </c>
      <c r="G314" s="100" t="s">
        <v>1451</v>
      </c>
      <c r="H314" s="100" t="s">
        <v>1451</v>
      </c>
      <c r="I314" s="100"/>
      <c r="J314" s="100">
        <v>1949.16</v>
      </c>
      <c r="K314" s="100">
        <v>1949.16</v>
      </c>
    </row>
    <row r="315" spans="1:11" x14ac:dyDescent="0.3">
      <c r="A315" s="100" t="s">
        <v>445</v>
      </c>
      <c r="B315" s="100" t="s">
        <v>452</v>
      </c>
      <c r="C315" s="100" t="s">
        <v>453</v>
      </c>
      <c r="D315" s="101">
        <v>44196</v>
      </c>
      <c r="E315" s="100" t="s">
        <v>1456</v>
      </c>
      <c r="F315" s="100" t="s">
        <v>234</v>
      </c>
      <c r="G315" s="100" t="s">
        <v>1457</v>
      </c>
      <c r="H315" s="100" t="s">
        <v>1458</v>
      </c>
      <c r="I315" s="100">
        <v>3919.37</v>
      </c>
      <c r="J315" s="100"/>
      <c r="K315" s="100">
        <v>-3919.37</v>
      </c>
    </row>
    <row r="316" spans="1:11" x14ac:dyDescent="0.3">
      <c r="A316" s="100" t="s">
        <v>445</v>
      </c>
      <c r="B316" s="100" t="s">
        <v>452</v>
      </c>
      <c r="C316" s="100" t="s">
        <v>453</v>
      </c>
      <c r="D316" s="101">
        <v>44196</v>
      </c>
      <c r="E316" s="100" t="s">
        <v>1443</v>
      </c>
      <c r="F316" s="100" t="s">
        <v>234</v>
      </c>
      <c r="G316" s="100" t="s">
        <v>1455</v>
      </c>
      <c r="H316" s="100" t="s">
        <v>1455</v>
      </c>
      <c r="I316" s="100"/>
      <c r="J316" s="100">
        <v>1931.14</v>
      </c>
      <c r="K316" s="100">
        <v>1931.14</v>
      </c>
    </row>
    <row r="317" spans="1:11" x14ac:dyDescent="0.3">
      <c r="A317" s="100" t="s">
        <v>445</v>
      </c>
      <c r="B317" s="100" t="s">
        <v>452</v>
      </c>
      <c r="C317" s="100" t="s">
        <v>453</v>
      </c>
      <c r="D317" s="101">
        <v>44196</v>
      </c>
      <c r="E317" s="100" t="s">
        <v>1452</v>
      </c>
      <c r="F317" s="100" t="s">
        <v>366</v>
      </c>
      <c r="G317" s="100" t="s">
        <v>1453</v>
      </c>
      <c r="H317" s="100" t="s">
        <v>453</v>
      </c>
      <c r="I317" s="100"/>
      <c r="J317" s="100">
        <v>39.07</v>
      </c>
      <c r="K317" s="100">
        <v>39.07</v>
      </c>
    </row>
    <row r="318" spans="1:11" x14ac:dyDescent="0.3">
      <c r="A318" s="100" t="s">
        <v>445</v>
      </c>
      <c r="B318" s="100" t="s">
        <v>452</v>
      </c>
      <c r="C318" s="100" t="s">
        <v>453</v>
      </c>
      <c r="D318" s="101">
        <v>44211</v>
      </c>
      <c r="E318" s="100" t="s">
        <v>1577</v>
      </c>
      <c r="F318" s="100" t="s">
        <v>234</v>
      </c>
      <c r="G318" s="100" t="s">
        <v>1578</v>
      </c>
      <c r="H318" s="100" t="s">
        <v>1578</v>
      </c>
      <c r="I318" s="100"/>
      <c r="J318" s="100">
        <v>1835.22</v>
      </c>
      <c r="K318" s="100">
        <v>1835.22</v>
      </c>
    </row>
    <row r="319" spans="1:11" x14ac:dyDescent="0.3">
      <c r="A319" s="100" t="s">
        <v>445</v>
      </c>
      <c r="B319" s="100" t="s">
        <v>452</v>
      </c>
      <c r="C319" s="100" t="s">
        <v>453</v>
      </c>
      <c r="D319" s="101">
        <v>44225</v>
      </c>
      <c r="E319" s="100" t="s">
        <v>1579</v>
      </c>
      <c r="F319" s="100" t="s">
        <v>234</v>
      </c>
      <c r="G319" s="100" t="s">
        <v>1580</v>
      </c>
      <c r="H319" s="100" t="s">
        <v>1580</v>
      </c>
      <c r="I319" s="100"/>
      <c r="J319" s="100">
        <v>1925.18</v>
      </c>
      <c r="K319" s="100">
        <v>1925.18</v>
      </c>
    </row>
    <row r="320" spans="1:11" x14ac:dyDescent="0.3">
      <c r="A320" s="100" t="s">
        <v>445</v>
      </c>
      <c r="B320" s="100" t="s">
        <v>452</v>
      </c>
      <c r="C320" s="100" t="s">
        <v>453</v>
      </c>
      <c r="D320" s="101">
        <v>44227</v>
      </c>
      <c r="E320" s="100" t="s">
        <v>1701</v>
      </c>
      <c r="F320" s="100" t="s">
        <v>234</v>
      </c>
      <c r="G320" s="100" t="s">
        <v>1702</v>
      </c>
      <c r="H320" s="100" t="s">
        <v>1703</v>
      </c>
      <c r="I320" s="100">
        <v>4034.42</v>
      </c>
      <c r="J320" s="100"/>
      <c r="K320" s="100">
        <v>-4034.42</v>
      </c>
    </row>
    <row r="321" spans="1:11" x14ac:dyDescent="0.3">
      <c r="A321" s="100" t="s">
        <v>445</v>
      </c>
      <c r="B321" s="100" t="s">
        <v>452</v>
      </c>
      <c r="C321" s="100" t="s">
        <v>453</v>
      </c>
      <c r="D321" s="101">
        <v>44227</v>
      </c>
      <c r="E321" s="100" t="s">
        <v>1581</v>
      </c>
      <c r="F321" s="100" t="s">
        <v>236</v>
      </c>
      <c r="G321" s="100" t="s">
        <v>247</v>
      </c>
      <c r="H321" s="100" t="s">
        <v>453</v>
      </c>
      <c r="I321" s="100"/>
      <c r="J321" s="100">
        <v>274.02</v>
      </c>
      <c r="K321" s="100">
        <v>274.02</v>
      </c>
    </row>
    <row r="322" spans="1:11" x14ac:dyDescent="0.3">
      <c r="A322" s="100" t="s">
        <v>445</v>
      </c>
      <c r="B322" s="100" t="s">
        <v>463</v>
      </c>
      <c r="C322" s="100" t="s">
        <v>464</v>
      </c>
      <c r="D322" s="101">
        <v>44027</v>
      </c>
      <c r="E322" s="100" t="s">
        <v>277</v>
      </c>
      <c r="F322" s="100" t="s">
        <v>235</v>
      </c>
      <c r="G322" s="100" t="s">
        <v>278</v>
      </c>
      <c r="H322" s="100" t="s">
        <v>278</v>
      </c>
      <c r="I322" s="100"/>
      <c r="J322" s="100">
        <v>470</v>
      </c>
      <c r="K322" s="100">
        <v>470</v>
      </c>
    </row>
    <row r="323" spans="1:11" x14ac:dyDescent="0.3">
      <c r="A323" s="100" t="s">
        <v>445</v>
      </c>
      <c r="B323" s="100" t="s">
        <v>463</v>
      </c>
      <c r="C323" s="100" t="s">
        <v>464</v>
      </c>
      <c r="D323" s="101">
        <v>44043</v>
      </c>
      <c r="E323" s="100" t="s">
        <v>465</v>
      </c>
      <c r="F323" s="100" t="s">
        <v>235</v>
      </c>
      <c r="G323" s="100" t="s">
        <v>466</v>
      </c>
      <c r="H323" s="100" t="s">
        <v>467</v>
      </c>
      <c r="I323" s="100">
        <v>40</v>
      </c>
      <c r="J323" s="100"/>
      <c r="K323" s="100">
        <v>-40</v>
      </c>
    </row>
    <row r="324" spans="1:11" x14ac:dyDescent="0.3">
      <c r="A324" s="100" t="s">
        <v>445</v>
      </c>
      <c r="B324" s="100" t="s">
        <v>463</v>
      </c>
      <c r="C324" s="100" t="s">
        <v>464</v>
      </c>
      <c r="D324" s="101">
        <v>44043</v>
      </c>
      <c r="E324" s="100" t="s">
        <v>465</v>
      </c>
      <c r="F324" s="100" t="s">
        <v>235</v>
      </c>
      <c r="G324" s="100" t="s">
        <v>466</v>
      </c>
      <c r="H324" s="100" t="s">
        <v>468</v>
      </c>
      <c r="I324" s="100">
        <v>200</v>
      </c>
      <c r="J324" s="100"/>
      <c r="K324" s="100">
        <v>-200</v>
      </c>
    </row>
    <row r="325" spans="1:11" x14ac:dyDescent="0.3">
      <c r="A325" s="100" t="s">
        <v>445</v>
      </c>
      <c r="B325" s="100" t="s">
        <v>463</v>
      </c>
      <c r="C325" s="100" t="s">
        <v>464</v>
      </c>
      <c r="D325" s="101">
        <v>44043</v>
      </c>
      <c r="E325" s="100" t="s">
        <v>465</v>
      </c>
      <c r="F325" s="100" t="s">
        <v>235</v>
      </c>
      <c r="G325" s="100" t="s">
        <v>466</v>
      </c>
      <c r="H325" s="100" t="s">
        <v>469</v>
      </c>
      <c r="I325" s="100">
        <v>700</v>
      </c>
      <c r="J325" s="100"/>
      <c r="K325" s="100">
        <v>-700</v>
      </c>
    </row>
    <row r="326" spans="1:11" x14ac:dyDescent="0.3">
      <c r="A326" s="100" t="s">
        <v>445</v>
      </c>
      <c r="B326" s="100" t="s">
        <v>463</v>
      </c>
      <c r="C326" s="100" t="s">
        <v>464</v>
      </c>
      <c r="D326" s="101">
        <v>44043</v>
      </c>
      <c r="E326" s="100" t="s">
        <v>279</v>
      </c>
      <c r="F326" s="100" t="s">
        <v>235</v>
      </c>
      <c r="G326" s="100" t="s">
        <v>280</v>
      </c>
      <c r="H326" s="100" t="s">
        <v>280</v>
      </c>
      <c r="I326" s="100"/>
      <c r="J326" s="100">
        <v>470</v>
      </c>
      <c r="K326" s="100">
        <v>470</v>
      </c>
    </row>
    <row r="327" spans="1:11" x14ac:dyDescent="0.3">
      <c r="A327" s="100" t="s">
        <v>445</v>
      </c>
      <c r="B327" s="100" t="s">
        <v>463</v>
      </c>
      <c r="C327" s="100" t="s">
        <v>464</v>
      </c>
      <c r="D327" s="101">
        <v>44057</v>
      </c>
      <c r="E327" s="100" t="s">
        <v>424</v>
      </c>
      <c r="F327" s="100" t="s">
        <v>234</v>
      </c>
      <c r="G327" s="100" t="s">
        <v>450</v>
      </c>
      <c r="H327" s="100" t="s">
        <v>450</v>
      </c>
      <c r="I327" s="100"/>
      <c r="J327" s="100">
        <v>470</v>
      </c>
      <c r="K327" s="100">
        <v>470</v>
      </c>
    </row>
    <row r="328" spans="1:11" x14ac:dyDescent="0.3">
      <c r="A328" s="100" t="s">
        <v>445</v>
      </c>
      <c r="B328" s="100" t="s">
        <v>463</v>
      </c>
      <c r="C328" s="100" t="s">
        <v>464</v>
      </c>
      <c r="D328" s="101">
        <v>44074</v>
      </c>
      <c r="E328" s="100" t="s">
        <v>470</v>
      </c>
      <c r="F328" s="100" t="s">
        <v>234</v>
      </c>
      <c r="G328" s="100" t="s">
        <v>471</v>
      </c>
      <c r="H328" s="100" t="s">
        <v>0</v>
      </c>
      <c r="I328" s="100">
        <v>940</v>
      </c>
      <c r="J328" s="100"/>
      <c r="K328" s="100">
        <v>-940</v>
      </c>
    </row>
    <row r="329" spans="1:11" x14ac:dyDescent="0.3">
      <c r="A329" s="100" t="s">
        <v>445</v>
      </c>
      <c r="B329" s="100" t="s">
        <v>463</v>
      </c>
      <c r="C329" s="100" t="s">
        <v>464</v>
      </c>
      <c r="D329" s="101">
        <v>44074</v>
      </c>
      <c r="E329" s="100" t="s">
        <v>434</v>
      </c>
      <c r="F329" s="100" t="s">
        <v>234</v>
      </c>
      <c r="G329" s="100" t="s">
        <v>451</v>
      </c>
      <c r="H329" s="100" t="s">
        <v>451</v>
      </c>
      <c r="I329" s="100"/>
      <c r="J329" s="100">
        <v>470</v>
      </c>
      <c r="K329" s="100">
        <v>470</v>
      </c>
    </row>
    <row r="330" spans="1:11" x14ac:dyDescent="0.3">
      <c r="A330" s="100" t="s">
        <v>445</v>
      </c>
      <c r="B330" s="100" t="s">
        <v>463</v>
      </c>
      <c r="C330" s="100" t="s">
        <v>464</v>
      </c>
      <c r="D330" s="101">
        <v>44089</v>
      </c>
      <c r="E330" s="100" t="s">
        <v>602</v>
      </c>
      <c r="F330" s="100" t="s">
        <v>234</v>
      </c>
      <c r="G330" s="100" t="s">
        <v>639</v>
      </c>
      <c r="H330" s="100" t="s">
        <v>639</v>
      </c>
      <c r="I330" s="100"/>
      <c r="J330" s="100">
        <v>470</v>
      </c>
      <c r="K330" s="100">
        <v>470</v>
      </c>
    </row>
    <row r="331" spans="1:11" x14ac:dyDescent="0.3">
      <c r="A331" s="100" t="s">
        <v>445</v>
      </c>
      <c r="B331" s="100" t="s">
        <v>463</v>
      </c>
      <c r="C331" s="100" t="s">
        <v>464</v>
      </c>
      <c r="D331" s="101">
        <v>44104</v>
      </c>
      <c r="E331" s="100" t="s">
        <v>647</v>
      </c>
      <c r="F331" s="100" t="s">
        <v>234</v>
      </c>
      <c r="G331" s="100" t="s">
        <v>648</v>
      </c>
      <c r="H331" s="100" t="s">
        <v>0</v>
      </c>
      <c r="I331" s="100">
        <v>940</v>
      </c>
      <c r="J331" s="100"/>
      <c r="K331" s="100">
        <v>-940</v>
      </c>
    </row>
    <row r="332" spans="1:11" x14ac:dyDescent="0.3">
      <c r="A332" s="100" t="s">
        <v>445</v>
      </c>
      <c r="B332" s="100" t="s">
        <v>463</v>
      </c>
      <c r="C332" s="100" t="s">
        <v>464</v>
      </c>
      <c r="D332" s="101">
        <v>44104</v>
      </c>
      <c r="E332" s="100" t="s">
        <v>628</v>
      </c>
      <c r="F332" s="100" t="s">
        <v>234</v>
      </c>
      <c r="G332" s="100" t="s">
        <v>640</v>
      </c>
      <c r="H332" s="100" t="s">
        <v>640</v>
      </c>
      <c r="I332" s="100"/>
      <c r="J332" s="100">
        <v>470</v>
      </c>
      <c r="K332" s="100">
        <v>470</v>
      </c>
    </row>
    <row r="333" spans="1:11" x14ac:dyDescent="0.3">
      <c r="A333" s="100" t="s">
        <v>445</v>
      </c>
      <c r="B333" s="100" t="s">
        <v>463</v>
      </c>
      <c r="C333" s="100" t="s">
        <v>464</v>
      </c>
      <c r="D333" s="101">
        <v>44119</v>
      </c>
      <c r="E333" s="100" t="s">
        <v>923</v>
      </c>
      <c r="F333" s="100" t="s">
        <v>234</v>
      </c>
      <c r="G333" s="100" t="s">
        <v>1050</v>
      </c>
      <c r="H333" s="100" t="s">
        <v>1050</v>
      </c>
      <c r="I333" s="100"/>
      <c r="J333" s="100">
        <v>470</v>
      </c>
      <c r="K333" s="100">
        <v>470</v>
      </c>
    </row>
    <row r="334" spans="1:11" x14ac:dyDescent="0.3">
      <c r="A334" s="100" t="s">
        <v>445</v>
      </c>
      <c r="B334" s="100" t="s">
        <v>463</v>
      </c>
      <c r="C334" s="100" t="s">
        <v>464</v>
      </c>
      <c r="D334" s="101">
        <v>44134</v>
      </c>
      <c r="E334" s="100" t="s">
        <v>957</v>
      </c>
      <c r="F334" s="100" t="s">
        <v>234</v>
      </c>
      <c r="G334" s="100" t="s">
        <v>1051</v>
      </c>
      <c r="H334" s="100" t="s">
        <v>1051</v>
      </c>
      <c r="I334" s="100"/>
      <c r="J334" s="100">
        <v>470</v>
      </c>
      <c r="K334" s="100">
        <v>470</v>
      </c>
    </row>
    <row r="335" spans="1:11" x14ac:dyDescent="0.3">
      <c r="A335" s="100" t="s">
        <v>445</v>
      </c>
      <c r="B335" s="100" t="s">
        <v>463</v>
      </c>
      <c r="C335" s="100" t="s">
        <v>464</v>
      </c>
      <c r="D335" s="101">
        <v>44136</v>
      </c>
      <c r="E335" s="100" t="s">
        <v>1062</v>
      </c>
      <c r="F335" s="100" t="s">
        <v>234</v>
      </c>
      <c r="G335" s="100" t="s">
        <v>1063</v>
      </c>
      <c r="H335" s="100" t="s">
        <v>0</v>
      </c>
      <c r="I335" s="100">
        <v>940</v>
      </c>
      <c r="J335" s="100"/>
      <c r="K335" s="100">
        <v>-940</v>
      </c>
    </row>
    <row r="336" spans="1:11" x14ac:dyDescent="0.3">
      <c r="A336" s="100" t="s">
        <v>445</v>
      </c>
      <c r="B336" s="100" t="s">
        <v>463</v>
      </c>
      <c r="C336" s="100" t="s">
        <v>464</v>
      </c>
      <c r="D336" s="101">
        <v>44148</v>
      </c>
      <c r="E336" s="100" t="s">
        <v>993</v>
      </c>
      <c r="F336" s="100" t="s">
        <v>234</v>
      </c>
      <c r="G336" s="100" t="s">
        <v>1055</v>
      </c>
      <c r="H336" s="100" t="s">
        <v>1055</v>
      </c>
      <c r="I336" s="100"/>
      <c r="J336" s="100">
        <v>470</v>
      </c>
      <c r="K336" s="100">
        <v>470</v>
      </c>
    </row>
    <row r="337" spans="1:11" x14ac:dyDescent="0.3">
      <c r="A337" s="100" t="s">
        <v>445</v>
      </c>
      <c r="B337" s="100" t="s">
        <v>463</v>
      </c>
      <c r="C337" s="100" t="s">
        <v>464</v>
      </c>
      <c r="D337" s="101">
        <v>44165</v>
      </c>
      <c r="E337" s="100" t="s">
        <v>1029</v>
      </c>
      <c r="F337" s="100" t="s">
        <v>234</v>
      </c>
      <c r="G337" s="100" t="s">
        <v>1056</v>
      </c>
      <c r="H337" s="100" t="s">
        <v>1056</v>
      </c>
      <c r="I337" s="100"/>
      <c r="J337" s="100">
        <v>470</v>
      </c>
      <c r="K337" s="100">
        <v>470</v>
      </c>
    </row>
    <row r="338" spans="1:11" x14ac:dyDescent="0.3">
      <c r="A338" s="100" t="s">
        <v>445</v>
      </c>
      <c r="B338" s="100" t="s">
        <v>463</v>
      </c>
      <c r="C338" s="100" t="s">
        <v>464</v>
      </c>
      <c r="D338" s="101">
        <v>44175</v>
      </c>
      <c r="E338" s="100" t="s">
        <v>1459</v>
      </c>
      <c r="F338" s="100" t="s">
        <v>234</v>
      </c>
      <c r="G338" s="100" t="s">
        <v>1460</v>
      </c>
      <c r="H338" s="100" t="s">
        <v>0</v>
      </c>
      <c r="I338" s="100">
        <v>940</v>
      </c>
      <c r="J338" s="100"/>
      <c r="K338" s="100">
        <v>-940</v>
      </c>
    </row>
    <row r="339" spans="1:11" x14ac:dyDescent="0.3">
      <c r="A339" s="100" t="s">
        <v>445</v>
      </c>
      <c r="B339" s="100" t="s">
        <v>463</v>
      </c>
      <c r="C339" s="100" t="s">
        <v>464</v>
      </c>
      <c r="D339" s="101">
        <v>44180</v>
      </c>
      <c r="E339" s="100" t="s">
        <v>1421</v>
      </c>
      <c r="F339" s="100" t="s">
        <v>234</v>
      </c>
      <c r="G339" s="100" t="s">
        <v>1451</v>
      </c>
      <c r="H339" s="100" t="s">
        <v>1451</v>
      </c>
      <c r="I339" s="100"/>
      <c r="J339" s="100">
        <v>470</v>
      </c>
      <c r="K339" s="100">
        <v>470</v>
      </c>
    </row>
    <row r="340" spans="1:11" x14ac:dyDescent="0.3">
      <c r="A340" s="100" t="s">
        <v>445</v>
      </c>
      <c r="B340" s="100" t="s">
        <v>463</v>
      </c>
      <c r="C340" s="100" t="s">
        <v>464</v>
      </c>
      <c r="D340" s="101">
        <v>44196</v>
      </c>
      <c r="E340" s="100" t="s">
        <v>1461</v>
      </c>
      <c r="F340" s="100" t="s">
        <v>234</v>
      </c>
      <c r="G340" s="100" t="s">
        <v>1462</v>
      </c>
      <c r="H340" s="100" t="s">
        <v>0</v>
      </c>
      <c r="I340" s="100">
        <v>940</v>
      </c>
      <c r="J340" s="100"/>
      <c r="K340" s="100">
        <v>-940</v>
      </c>
    </row>
    <row r="341" spans="1:11" x14ac:dyDescent="0.3">
      <c r="A341" s="100" t="s">
        <v>445</v>
      </c>
      <c r="B341" s="100" t="s">
        <v>463</v>
      </c>
      <c r="C341" s="100" t="s">
        <v>464</v>
      </c>
      <c r="D341" s="101">
        <v>44196</v>
      </c>
      <c r="E341" s="100" t="s">
        <v>1443</v>
      </c>
      <c r="F341" s="100" t="s">
        <v>234</v>
      </c>
      <c r="G341" s="100" t="s">
        <v>1455</v>
      </c>
      <c r="H341" s="100" t="s">
        <v>1455</v>
      </c>
      <c r="I341" s="100"/>
      <c r="J341" s="100">
        <v>470</v>
      </c>
      <c r="K341" s="100">
        <v>470</v>
      </c>
    </row>
    <row r="342" spans="1:11" x14ac:dyDescent="0.3">
      <c r="A342" s="100" t="s">
        <v>445</v>
      </c>
      <c r="B342" s="100" t="s">
        <v>463</v>
      </c>
      <c r="C342" s="100" t="s">
        <v>464</v>
      </c>
      <c r="D342" s="101">
        <v>44211</v>
      </c>
      <c r="E342" s="100" t="s">
        <v>1577</v>
      </c>
      <c r="F342" s="100" t="s">
        <v>234</v>
      </c>
      <c r="G342" s="100" t="s">
        <v>1578</v>
      </c>
      <c r="H342" s="100" t="s">
        <v>1578</v>
      </c>
      <c r="I342" s="100"/>
      <c r="J342" s="100">
        <v>470</v>
      </c>
      <c r="K342" s="100">
        <v>470</v>
      </c>
    </row>
    <row r="343" spans="1:11" x14ac:dyDescent="0.3">
      <c r="A343" s="100" t="s">
        <v>445</v>
      </c>
      <c r="B343" s="100" t="s">
        <v>463</v>
      </c>
      <c r="C343" s="100" t="s">
        <v>464</v>
      </c>
      <c r="D343" s="101">
        <v>44225</v>
      </c>
      <c r="E343" s="100" t="s">
        <v>1579</v>
      </c>
      <c r="F343" s="100" t="s">
        <v>234</v>
      </c>
      <c r="G343" s="100" t="s">
        <v>1580</v>
      </c>
      <c r="H343" s="100" t="s">
        <v>1580</v>
      </c>
      <c r="I343" s="100"/>
      <c r="J343" s="100">
        <v>470</v>
      </c>
      <c r="K343" s="100">
        <v>470</v>
      </c>
    </row>
    <row r="344" spans="1:11" x14ac:dyDescent="0.3">
      <c r="A344" s="100" t="s">
        <v>445</v>
      </c>
      <c r="B344" s="100" t="s">
        <v>463</v>
      </c>
      <c r="C344" s="100" t="s">
        <v>464</v>
      </c>
      <c r="D344" s="101">
        <v>44227</v>
      </c>
      <c r="E344" s="100" t="s">
        <v>1704</v>
      </c>
      <c r="F344" s="100" t="s">
        <v>234</v>
      </c>
      <c r="G344" s="100" t="s">
        <v>1705</v>
      </c>
      <c r="H344" s="100" t="s">
        <v>0</v>
      </c>
      <c r="I344" s="100">
        <v>940</v>
      </c>
      <c r="J344" s="100"/>
      <c r="K344" s="100">
        <v>-940</v>
      </c>
    </row>
    <row r="345" spans="1:11" x14ac:dyDescent="0.3">
      <c r="A345" s="100" t="s">
        <v>445</v>
      </c>
      <c r="B345" s="100" t="s">
        <v>472</v>
      </c>
      <c r="C345" s="100" t="s">
        <v>473</v>
      </c>
      <c r="D345" s="101">
        <v>44013</v>
      </c>
      <c r="E345" s="100" t="s">
        <v>376</v>
      </c>
      <c r="F345" s="100" t="s">
        <v>234</v>
      </c>
      <c r="G345" s="100" t="s">
        <v>377</v>
      </c>
      <c r="H345" s="100" t="s">
        <v>377</v>
      </c>
      <c r="I345" s="100">
        <v>4546.33</v>
      </c>
      <c r="J345" s="100"/>
      <c r="K345" s="100">
        <v>-4546.33</v>
      </c>
    </row>
    <row r="346" spans="1:11" x14ac:dyDescent="0.3">
      <c r="A346" s="100" t="s">
        <v>445</v>
      </c>
      <c r="B346" s="100" t="s">
        <v>472</v>
      </c>
      <c r="C346" s="100" t="s">
        <v>473</v>
      </c>
      <c r="D346" s="101">
        <v>44013</v>
      </c>
      <c r="E346" s="100" t="s">
        <v>282</v>
      </c>
      <c r="F346" s="100" t="s">
        <v>235</v>
      </c>
      <c r="G346" s="100" t="s">
        <v>474</v>
      </c>
      <c r="H346" s="100" t="s">
        <v>283</v>
      </c>
      <c r="I346" s="100"/>
      <c r="J346" s="100">
        <v>240</v>
      </c>
      <c r="K346" s="100">
        <v>240</v>
      </c>
    </row>
    <row r="347" spans="1:11" x14ac:dyDescent="0.3">
      <c r="A347" s="100" t="s">
        <v>445</v>
      </c>
      <c r="B347" s="100" t="s">
        <v>472</v>
      </c>
      <c r="C347" s="100" t="s">
        <v>473</v>
      </c>
      <c r="D347" s="101">
        <v>44013</v>
      </c>
      <c r="E347" s="100" t="s">
        <v>312</v>
      </c>
      <c r="F347" s="100" t="s">
        <v>235</v>
      </c>
      <c r="G347" s="100" t="s">
        <v>313</v>
      </c>
      <c r="H347" s="100" t="s">
        <v>241</v>
      </c>
      <c r="I347" s="100"/>
      <c r="J347" s="100">
        <v>160</v>
      </c>
      <c r="K347" s="100">
        <v>160</v>
      </c>
    </row>
    <row r="348" spans="1:11" x14ac:dyDescent="0.3">
      <c r="A348" s="100" t="s">
        <v>445</v>
      </c>
      <c r="B348" s="100" t="s">
        <v>472</v>
      </c>
      <c r="C348" s="100" t="s">
        <v>473</v>
      </c>
      <c r="D348" s="101">
        <v>44014</v>
      </c>
      <c r="E348" s="100" t="s">
        <v>378</v>
      </c>
      <c r="F348" s="100" t="s">
        <v>234</v>
      </c>
      <c r="G348" s="100" t="s">
        <v>379</v>
      </c>
      <c r="H348" s="100" t="s">
        <v>379</v>
      </c>
      <c r="I348" s="100">
        <v>1535.01</v>
      </c>
      <c r="J348" s="100"/>
      <c r="K348" s="100">
        <v>-1535.01</v>
      </c>
    </row>
    <row r="349" spans="1:11" x14ac:dyDescent="0.3">
      <c r="A349" s="100" t="s">
        <v>445</v>
      </c>
      <c r="B349" s="100" t="s">
        <v>472</v>
      </c>
      <c r="C349" s="100" t="s">
        <v>473</v>
      </c>
      <c r="D349" s="101">
        <v>44017</v>
      </c>
      <c r="E349" s="100" t="s">
        <v>299</v>
      </c>
      <c r="F349" s="100" t="s">
        <v>234</v>
      </c>
      <c r="G349" s="100" t="s">
        <v>475</v>
      </c>
      <c r="H349" s="100" t="s">
        <v>300</v>
      </c>
      <c r="I349" s="100"/>
      <c r="J349" s="100">
        <v>57</v>
      </c>
      <c r="K349" s="100">
        <v>57</v>
      </c>
    </row>
    <row r="350" spans="1:11" x14ac:dyDescent="0.3">
      <c r="A350" s="100" t="s">
        <v>445</v>
      </c>
      <c r="B350" s="100" t="s">
        <v>472</v>
      </c>
      <c r="C350" s="100" t="s">
        <v>473</v>
      </c>
      <c r="D350" s="101">
        <v>44021</v>
      </c>
      <c r="E350" s="100" t="s">
        <v>382</v>
      </c>
      <c r="F350" s="100" t="s">
        <v>234</v>
      </c>
      <c r="G350" s="100" t="s">
        <v>383</v>
      </c>
      <c r="H350" s="100" t="s">
        <v>383</v>
      </c>
      <c r="I350" s="100">
        <v>8747.1</v>
      </c>
      <c r="J350" s="100"/>
      <c r="K350" s="100">
        <v>-8747.1</v>
      </c>
    </row>
    <row r="351" spans="1:11" x14ac:dyDescent="0.3">
      <c r="A351" s="100" t="s">
        <v>445</v>
      </c>
      <c r="B351" s="100" t="s">
        <v>472</v>
      </c>
      <c r="C351" s="100" t="s">
        <v>473</v>
      </c>
      <c r="D351" s="101">
        <v>44025</v>
      </c>
      <c r="E351" s="100" t="s">
        <v>384</v>
      </c>
      <c r="F351" s="100" t="s">
        <v>234</v>
      </c>
      <c r="G351" s="100" t="s">
        <v>385</v>
      </c>
      <c r="H351" s="100" t="s">
        <v>385</v>
      </c>
      <c r="I351" s="100">
        <v>485</v>
      </c>
      <c r="J351" s="100"/>
      <c r="K351" s="100">
        <v>-485</v>
      </c>
    </row>
    <row r="352" spans="1:11" x14ac:dyDescent="0.3">
      <c r="A352" s="100" t="s">
        <v>445</v>
      </c>
      <c r="B352" s="100" t="s">
        <v>472</v>
      </c>
      <c r="C352" s="100" t="s">
        <v>473</v>
      </c>
      <c r="D352" s="101">
        <v>44025</v>
      </c>
      <c r="E352" s="100" t="s">
        <v>386</v>
      </c>
      <c r="F352" s="100" t="s">
        <v>234</v>
      </c>
      <c r="G352" s="100" t="s">
        <v>387</v>
      </c>
      <c r="H352" s="100" t="s">
        <v>387</v>
      </c>
      <c r="I352" s="100">
        <v>57</v>
      </c>
      <c r="J352" s="100"/>
      <c r="K352" s="100">
        <v>-57</v>
      </c>
    </row>
    <row r="353" spans="1:11" x14ac:dyDescent="0.3">
      <c r="A353" s="100" t="s">
        <v>445</v>
      </c>
      <c r="B353" s="100" t="s">
        <v>472</v>
      </c>
      <c r="C353" s="100" t="s">
        <v>473</v>
      </c>
      <c r="D353" s="101">
        <v>44027</v>
      </c>
      <c r="E353" s="100" t="s">
        <v>391</v>
      </c>
      <c r="F353" s="100" t="s">
        <v>234</v>
      </c>
      <c r="G353" s="100" t="s">
        <v>392</v>
      </c>
      <c r="H353" s="100" t="s">
        <v>392</v>
      </c>
      <c r="I353" s="100">
        <v>1240</v>
      </c>
      <c r="J353" s="100"/>
      <c r="K353" s="100">
        <v>-1240</v>
      </c>
    </row>
    <row r="354" spans="1:11" x14ac:dyDescent="0.3">
      <c r="A354" s="100" t="s">
        <v>445</v>
      </c>
      <c r="B354" s="100" t="s">
        <v>472</v>
      </c>
      <c r="C354" s="100" t="s">
        <v>473</v>
      </c>
      <c r="D354" s="101">
        <v>44027</v>
      </c>
      <c r="E354" s="100" t="s">
        <v>393</v>
      </c>
      <c r="F354" s="100" t="s">
        <v>234</v>
      </c>
      <c r="G354" s="100" t="s">
        <v>394</v>
      </c>
      <c r="H354" s="100" t="s">
        <v>394</v>
      </c>
      <c r="I354" s="100">
        <v>1821.45</v>
      </c>
      <c r="J354" s="100"/>
      <c r="K354" s="100">
        <v>-1821.45</v>
      </c>
    </row>
    <row r="355" spans="1:11" x14ac:dyDescent="0.3">
      <c r="A355" s="100" t="s">
        <v>445</v>
      </c>
      <c r="B355" s="100" t="s">
        <v>472</v>
      </c>
      <c r="C355" s="100" t="s">
        <v>473</v>
      </c>
      <c r="D355" s="101">
        <v>44027</v>
      </c>
      <c r="E355" s="100" t="s">
        <v>286</v>
      </c>
      <c r="F355" s="100" t="s">
        <v>234</v>
      </c>
      <c r="G355" s="100" t="s">
        <v>476</v>
      </c>
      <c r="H355" s="100" t="s">
        <v>287</v>
      </c>
      <c r="I355" s="100"/>
      <c r="J355" s="100">
        <v>8627.73</v>
      </c>
      <c r="K355" s="100">
        <v>8627.73</v>
      </c>
    </row>
    <row r="356" spans="1:11" x14ac:dyDescent="0.3">
      <c r="A356" s="100" t="s">
        <v>445</v>
      </c>
      <c r="B356" s="100" t="s">
        <v>472</v>
      </c>
      <c r="C356" s="100" t="s">
        <v>473</v>
      </c>
      <c r="D356" s="101">
        <v>44032</v>
      </c>
      <c r="E356" s="100" t="s">
        <v>397</v>
      </c>
      <c r="F356" s="100" t="s">
        <v>234</v>
      </c>
      <c r="G356" s="100" t="s">
        <v>398</v>
      </c>
      <c r="H356" s="100" t="s">
        <v>398</v>
      </c>
      <c r="I356" s="100">
        <v>234.14</v>
      </c>
      <c r="J356" s="100"/>
      <c r="K356" s="100">
        <v>-234.14</v>
      </c>
    </row>
    <row r="357" spans="1:11" x14ac:dyDescent="0.3">
      <c r="A357" s="100" t="s">
        <v>445</v>
      </c>
      <c r="B357" s="100" t="s">
        <v>472</v>
      </c>
      <c r="C357" s="100" t="s">
        <v>473</v>
      </c>
      <c r="D357" s="101">
        <v>44032</v>
      </c>
      <c r="E357" s="100" t="s">
        <v>306</v>
      </c>
      <c r="F357" s="100" t="s">
        <v>234</v>
      </c>
      <c r="G357" s="100" t="s">
        <v>174</v>
      </c>
      <c r="H357" s="100" t="s">
        <v>307</v>
      </c>
      <c r="I357" s="100"/>
      <c r="J357" s="100">
        <v>234.14</v>
      </c>
      <c r="K357" s="100">
        <v>234.14</v>
      </c>
    </row>
    <row r="358" spans="1:11" x14ac:dyDescent="0.3">
      <c r="A358" s="100" t="s">
        <v>445</v>
      </c>
      <c r="B358" s="100" t="s">
        <v>472</v>
      </c>
      <c r="C358" s="100" t="s">
        <v>473</v>
      </c>
      <c r="D358" s="101">
        <v>44041</v>
      </c>
      <c r="E358" s="100" t="s">
        <v>302</v>
      </c>
      <c r="F358" s="100" t="s">
        <v>235</v>
      </c>
      <c r="G358" s="102">
        <v>44397</v>
      </c>
      <c r="H358" s="100" t="s">
        <v>303</v>
      </c>
      <c r="I358" s="100"/>
      <c r="J358" s="100">
        <v>1789.59</v>
      </c>
      <c r="K358" s="100">
        <v>1789.59</v>
      </c>
    </row>
    <row r="359" spans="1:11" x14ac:dyDescent="0.3">
      <c r="A359" s="100" t="s">
        <v>445</v>
      </c>
      <c r="B359" s="100" t="s">
        <v>472</v>
      </c>
      <c r="C359" s="100" t="s">
        <v>473</v>
      </c>
      <c r="D359" s="101">
        <v>44043</v>
      </c>
      <c r="E359" s="100" t="s">
        <v>360</v>
      </c>
      <c r="F359" s="100" t="s">
        <v>234</v>
      </c>
      <c r="G359" s="100" t="s">
        <v>477</v>
      </c>
      <c r="H359" s="100" t="s">
        <v>361</v>
      </c>
      <c r="I359" s="100">
        <v>250000</v>
      </c>
      <c r="J359" s="100"/>
      <c r="K359" s="100">
        <v>-250000</v>
      </c>
    </row>
    <row r="360" spans="1:11" x14ac:dyDescent="0.3">
      <c r="A360" s="100" t="s">
        <v>445</v>
      </c>
      <c r="B360" s="100" t="s">
        <v>472</v>
      </c>
      <c r="C360" s="100" t="s">
        <v>473</v>
      </c>
      <c r="D360" s="101">
        <v>44043</v>
      </c>
      <c r="E360" s="100" t="s">
        <v>408</v>
      </c>
      <c r="F360" s="100" t="s">
        <v>235</v>
      </c>
      <c r="G360" s="100" t="s">
        <v>478</v>
      </c>
      <c r="H360" s="100" t="s">
        <v>454</v>
      </c>
      <c r="I360" s="100"/>
      <c r="J360" s="100">
        <v>4037.79</v>
      </c>
      <c r="K360" s="100">
        <v>4037.79</v>
      </c>
    </row>
    <row r="361" spans="1:11" x14ac:dyDescent="0.3">
      <c r="A361" s="100" t="s">
        <v>445</v>
      </c>
      <c r="B361" s="100" t="s">
        <v>472</v>
      </c>
      <c r="C361" s="100" t="s">
        <v>473</v>
      </c>
      <c r="D361" s="101">
        <v>44043</v>
      </c>
      <c r="E361" s="100" t="s">
        <v>465</v>
      </c>
      <c r="F361" s="100" t="s">
        <v>235</v>
      </c>
      <c r="G361" s="100" t="s">
        <v>479</v>
      </c>
      <c r="H361" s="100" t="s">
        <v>466</v>
      </c>
      <c r="I361" s="100"/>
      <c r="J361" s="100">
        <v>940</v>
      </c>
      <c r="K361" s="100">
        <v>940</v>
      </c>
    </row>
    <row r="362" spans="1:11" x14ac:dyDescent="0.3">
      <c r="A362" s="100" t="s">
        <v>445</v>
      </c>
      <c r="B362" s="100" t="s">
        <v>472</v>
      </c>
      <c r="C362" s="100" t="s">
        <v>473</v>
      </c>
      <c r="D362" s="101">
        <v>44043</v>
      </c>
      <c r="E362" s="100" t="s">
        <v>357</v>
      </c>
      <c r="F362" s="100" t="s">
        <v>235</v>
      </c>
      <c r="G362" s="100" t="s">
        <v>480</v>
      </c>
      <c r="H362" s="100" t="s">
        <v>358</v>
      </c>
      <c r="I362" s="100"/>
      <c r="J362" s="100">
        <v>250000</v>
      </c>
      <c r="K362" s="100">
        <v>250000</v>
      </c>
    </row>
    <row r="363" spans="1:11" x14ac:dyDescent="0.3">
      <c r="A363" s="100" t="s">
        <v>445</v>
      </c>
      <c r="B363" s="100" t="s">
        <v>472</v>
      </c>
      <c r="C363" s="100" t="s">
        <v>473</v>
      </c>
      <c r="D363" s="101">
        <v>44044</v>
      </c>
      <c r="E363" s="100" t="s">
        <v>481</v>
      </c>
      <c r="F363" s="100" t="s">
        <v>234</v>
      </c>
      <c r="G363" s="100" t="s">
        <v>482</v>
      </c>
      <c r="H363" s="100" t="s">
        <v>483</v>
      </c>
      <c r="I363" s="100"/>
      <c r="J363" s="100">
        <v>101</v>
      </c>
      <c r="K363" s="100">
        <v>101</v>
      </c>
    </row>
    <row r="364" spans="1:11" x14ac:dyDescent="0.3">
      <c r="A364" s="100" t="s">
        <v>445</v>
      </c>
      <c r="B364" s="100" t="s">
        <v>472</v>
      </c>
      <c r="C364" s="100" t="s">
        <v>473</v>
      </c>
      <c r="D364" s="101">
        <v>44049</v>
      </c>
      <c r="E364" s="100" t="s">
        <v>484</v>
      </c>
      <c r="F364" s="100" t="s">
        <v>235</v>
      </c>
      <c r="G364" s="100" t="s">
        <v>485</v>
      </c>
      <c r="H364" s="100" t="s">
        <v>486</v>
      </c>
      <c r="I364" s="100"/>
      <c r="J364" s="100">
        <v>2933.01</v>
      </c>
      <c r="K364" s="100">
        <v>2933.01</v>
      </c>
    </row>
    <row r="365" spans="1:11" x14ac:dyDescent="0.3">
      <c r="A365" s="100" t="s">
        <v>445</v>
      </c>
      <c r="B365" s="100" t="s">
        <v>472</v>
      </c>
      <c r="C365" s="100" t="s">
        <v>473</v>
      </c>
      <c r="D365" s="101">
        <v>44050</v>
      </c>
      <c r="E365" s="100" t="s">
        <v>408</v>
      </c>
      <c r="F365" s="100" t="s">
        <v>235</v>
      </c>
      <c r="G365" s="100" t="s">
        <v>409</v>
      </c>
      <c r="H365" s="100" t="s">
        <v>409</v>
      </c>
      <c r="I365" s="100">
        <v>4037.79</v>
      </c>
      <c r="J365" s="100"/>
      <c r="K365" s="100">
        <v>-4037.79</v>
      </c>
    </row>
    <row r="366" spans="1:11" x14ac:dyDescent="0.3">
      <c r="A366" s="100" t="s">
        <v>445</v>
      </c>
      <c r="B366" s="100" t="s">
        <v>472</v>
      </c>
      <c r="C366" s="100" t="s">
        <v>473</v>
      </c>
      <c r="D366" s="101">
        <v>44050</v>
      </c>
      <c r="E366" s="100" t="s">
        <v>457</v>
      </c>
      <c r="F366" s="100" t="s">
        <v>234</v>
      </c>
      <c r="G366" s="100" t="s">
        <v>458</v>
      </c>
      <c r="H366" s="100" t="s">
        <v>458</v>
      </c>
      <c r="I366" s="100">
        <v>4037.79</v>
      </c>
      <c r="J366" s="100"/>
      <c r="K366" s="100">
        <v>-4037.79</v>
      </c>
    </row>
    <row r="367" spans="1:11" x14ac:dyDescent="0.3">
      <c r="A367" s="100" t="s">
        <v>445</v>
      </c>
      <c r="B367" s="100" t="s">
        <v>472</v>
      </c>
      <c r="C367" s="100" t="s">
        <v>473</v>
      </c>
      <c r="D367" s="101">
        <v>44050</v>
      </c>
      <c r="E367" s="100" t="s">
        <v>406</v>
      </c>
      <c r="F367" s="100" t="s">
        <v>234</v>
      </c>
      <c r="G367" s="100" t="s">
        <v>407</v>
      </c>
      <c r="H367" s="100" t="s">
        <v>407</v>
      </c>
      <c r="I367" s="100"/>
      <c r="J367" s="100">
        <v>4037.79</v>
      </c>
      <c r="K367" s="100">
        <v>4037.79</v>
      </c>
    </row>
    <row r="368" spans="1:11" x14ac:dyDescent="0.3">
      <c r="A368" s="100" t="s">
        <v>445</v>
      </c>
      <c r="B368" s="100" t="s">
        <v>472</v>
      </c>
      <c r="C368" s="100" t="s">
        <v>473</v>
      </c>
      <c r="D368" s="101">
        <v>44054</v>
      </c>
      <c r="E368" s="100" t="s">
        <v>487</v>
      </c>
      <c r="F368" s="100" t="s">
        <v>234</v>
      </c>
      <c r="G368" s="100" t="s">
        <v>488</v>
      </c>
      <c r="H368" s="100" t="s">
        <v>489</v>
      </c>
      <c r="I368" s="100"/>
      <c r="J368" s="100">
        <v>1997.71</v>
      </c>
      <c r="K368" s="100">
        <v>1997.71</v>
      </c>
    </row>
    <row r="369" spans="1:11" x14ac:dyDescent="0.3">
      <c r="A369" s="100" t="s">
        <v>445</v>
      </c>
      <c r="B369" s="100" t="s">
        <v>472</v>
      </c>
      <c r="C369" s="100" t="s">
        <v>473</v>
      </c>
      <c r="D369" s="101">
        <v>44055</v>
      </c>
      <c r="E369" s="100" t="s">
        <v>412</v>
      </c>
      <c r="F369" s="100" t="s">
        <v>235</v>
      </c>
      <c r="G369" s="100" t="s">
        <v>413</v>
      </c>
      <c r="H369" s="100" t="s">
        <v>413</v>
      </c>
      <c r="I369" s="100">
        <v>940</v>
      </c>
      <c r="J369" s="100"/>
      <c r="K369" s="100">
        <v>-940</v>
      </c>
    </row>
    <row r="370" spans="1:11" x14ac:dyDescent="0.3">
      <c r="A370" s="100" t="s">
        <v>445</v>
      </c>
      <c r="B370" s="100" t="s">
        <v>472</v>
      </c>
      <c r="C370" s="100" t="s">
        <v>473</v>
      </c>
      <c r="D370" s="101">
        <v>44055</v>
      </c>
      <c r="E370" s="100" t="s">
        <v>414</v>
      </c>
      <c r="F370" s="100" t="s">
        <v>235</v>
      </c>
      <c r="G370" s="100" t="s">
        <v>415</v>
      </c>
      <c r="H370" s="100" t="s">
        <v>415</v>
      </c>
      <c r="I370" s="100">
        <v>240</v>
      </c>
      <c r="J370" s="100"/>
      <c r="K370" s="100">
        <v>-240</v>
      </c>
    </row>
    <row r="371" spans="1:11" x14ac:dyDescent="0.3">
      <c r="A371" s="100" t="s">
        <v>445</v>
      </c>
      <c r="B371" s="100" t="s">
        <v>472</v>
      </c>
      <c r="C371" s="100" t="s">
        <v>473</v>
      </c>
      <c r="D371" s="101">
        <v>44055</v>
      </c>
      <c r="E371" s="100" t="s">
        <v>416</v>
      </c>
      <c r="F371" s="100" t="s">
        <v>235</v>
      </c>
      <c r="G371" s="100" t="s">
        <v>417</v>
      </c>
      <c r="H371" s="100" t="s">
        <v>417</v>
      </c>
      <c r="I371" s="100">
        <v>250000</v>
      </c>
      <c r="J371" s="100"/>
      <c r="K371" s="100">
        <v>-250000</v>
      </c>
    </row>
    <row r="372" spans="1:11" x14ac:dyDescent="0.3">
      <c r="A372" s="100" t="s">
        <v>445</v>
      </c>
      <c r="B372" s="100" t="s">
        <v>472</v>
      </c>
      <c r="C372" s="100" t="s">
        <v>473</v>
      </c>
      <c r="D372" s="101">
        <v>44055</v>
      </c>
      <c r="E372" s="100" t="s">
        <v>418</v>
      </c>
      <c r="F372" s="100" t="s">
        <v>235</v>
      </c>
      <c r="G372" s="100" t="s">
        <v>419</v>
      </c>
      <c r="H372" s="100" t="s">
        <v>419</v>
      </c>
      <c r="I372" s="100">
        <v>160</v>
      </c>
      <c r="J372" s="100"/>
      <c r="K372" s="100">
        <v>-160</v>
      </c>
    </row>
    <row r="373" spans="1:11" x14ac:dyDescent="0.3">
      <c r="A373" s="100" t="s">
        <v>445</v>
      </c>
      <c r="B373" s="100" t="s">
        <v>472</v>
      </c>
      <c r="C373" s="100" t="s">
        <v>473</v>
      </c>
      <c r="D373" s="101">
        <v>44055</v>
      </c>
      <c r="E373" s="100" t="s">
        <v>420</v>
      </c>
      <c r="F373" s="100" t="s">
        <v>235</v>
      </c>
      <c r="G373" s="100" t="s">
        <v>421</v>
      </c>
      <c r="H373" s="100" t="s">
        <v>421</v>
      </c>
      <c r="I373" s="100">
        <v>1789.59</v>
      </c>
      <c r="J373" s="100"/>
      <c r="K373" s="100">
        <v>-1789.59</v>
      </c>
    </row>
    <row r="374" spans="1:11" x14ac:dyDescent="0.3">
      <c r="A374" s="100" t="s">
        <v>445</v>
      </c>
      <c r="B374" s="100" t="s">
        <v>472</v>
      </c>
      <c r="C374" s="100" t="s">
        <v>473</v>
      </c>
      <c r="D374" s="101">
        <v>44055</v>
      </c>
      <c r="E374" s="100" t="s">
        <v>422</v>
      </c>
      <c r="F374" s="100" t="s">
        <v>235</v>
      </c>
      <c r="G374" s="100" t="s">
        <v>423</v>
      </c>
      <c r="H374" s="100" t="s">
        <v>423</v>
      </c>
      <c r="I374" s="100">
        <v>2933.01</v>
      </c>
      <c r="J374" s="100"/>
      <c r="K374" s="100">
        <v>-2933.01</v>
      </c>
    </row>
    <row r="375" spans="1:11" x14ac:dyDescent="0.3">
      <c r="A375" s="100" t="s">
        <v>445</v>
      </c>
      <c r="B375" s="100" t="s">
        <v>472</v>
      </c>
      <c r="C375" s="100" t="s">
        <v>473</v>
      </c>
      <c r="D375" s="101">
        <v>44055</v>
      </c>
      <c r="E375" s="100" t="s">
        <v>363</v>
      </c>
      <c r="F375" s="100" t="s">
        <v>234</v>
      </c>
      <c r="G375" s="100" t="s">
        <v>364</v>
      </c>
      <c r="H375" s="100" t="s">
        <v>364</v>
      </c>
      <c r="I375" s="100"/>
      <c r="J375" s="100">
        <v>250000</v>
      </c>
      <c r="K375" s="100">
        <v>250000</v>
      </c>
    </row>
    <row r="376" spans="1:11" x14ac:dyDescent="0.3">
      <c r="A376" s="100" t="s">
        <v>445</v>
      </c>
      <c r="B376" s="100" t="s">
        <v>472</v>
      </c>
      <c r="C376" s="100" t="s">
        <v>473</v>
      </c>
      <c r="D376" s="101">
        <v>44060</v>
      </c>
      <c r="E376" s="100" t="s">
        <v>490</v>
      </c>
      <c r="F376" s="100" t="s">
        <v>234</v>
      </c>
      <c r="G376" s="100" t="s">
        <v>491</v>
      </c>
      <c r="H376" s="100" t="s">
        <v>492</v>
      </c>
      <c r="I376" s="100"/>
      <c r="J376" s="100">
        <v>766.53</v>
      </c>
      <c r="K376" s="100">
        <v>766.53</v>
      </c>
    </row>
    <row r="377" spans="1:11" x14ac:dyDescent="0.3">
      <c r="A377" s="100" t="s">
        <v>445</v>
      </c>
      <c r="B377" s="100" t="s">
        <v>472</v>
      </c>
      <c r="C377" s="100" t="s">
        <v>473</v>
      </c>
      <c r="D377" s="101">
        <v>44064</v>
      </c>
      <c r="E377" s="100" t="s">
        <v>426</v>
      </c>
      <c r="F377" s="100" t="s">
        <v>234</v>
      </c>
      <c r="G377" s="100" t="s">
        <v>427</v>
      </c>
      <c r="H377" s="100" t="s">
        <v>427</v>
      </c>
      <c r="I377" s="100">
        <v>101</v>
      </c>
      <c r="J377" s="100"/>
      <c r="K377" s="100">
        <v>-101</v>
      </c>
    </row>
    <row r="378" spans="1:11" x14ac:dyDescent="0.3">
      <c r="A378" s="100" t="s">
        <v>445</v>
      </c>
      <c r="B378" s="100" t="s">
        <v>472</v>
      </c>
      <c r="C378" s="100" t="s">
        <v>473</v>
      </c>
      <c r="D378" s="101">
        <v>44067</v>
      </c>
      <c r="E378" s="100" t="s">
        <v>428</v>
      </c>
      <c r="F378" s="100" t="s">
        <v>234</v>
      </c>
      <c r="G378" s="100" t="s">
        <v>429</v>
      </c>
      <c r="H378" s="100" t="s">
        <v>429</v>
      </c>
      <c r="I378" s="100">
        <v>716.38</v>
      </c>
      <c r="J378" s="100"/>
      <c r="K378" s="100">
        <v>-716.38</v>
      </c>
    </row>
    <row r="379" spans="1:11" x14ac:dyDescent="0.3">
      <c r="A379" s="100" t="s">
        <v>445</v>
      </c>
      <c r="B379" s="100" t="s">
        <v>472</v>
      </c>
      <c r="C379" s="100" t="s">
        <v>473</v>
      </c>
      <c r="D379" s="101">
        <v>44068</v>
      </c>
      <c r="E379" s="100" t="s">
        <v>493</v>
      </c>
      <c r="F379" s="100" t="s">
        <v>234</v>
      </c>
      <c r="G379" s="100" t="s">
        <v>494</v>
      </c>
      <c r="H379" s="100" t="s">
        <v>495</v>
      </c>
      <c r="I379" s="100"/>
      <c r="J379" s="100">
        <v>1793.52</v>
      </c>
      <c r="K379" s="100">
        <v>1793.52</v>
      </c>
    </row>
    <row r="380" spans="1:11" x14ac:dyDescent="0.3">
      <c r="A380" s="100" t="s">
        <v>445</v>
      </c>
      <c r="B380" s="100" t="s">
        <v>472</v>
      </c>
      <c r="C380" s="100" t="s">
        <v>473</v>
      </c>
      <c r="D380" s="101">
        <v>44069</v>
      </c>
      <c r="E380" s="100" t="s">
        <v>432</v>
      </c>
      <c r="F380" s="100" t="s">
        <v>234</v>
      </c>
      <c r="G380" s="100" t="s">
        <v>433</v>
      </c>
      <c r="H380" s="100" t="s">
        <v>433</v>
      </c>
      <c r="I380" s="100">
        <v>1793.52</v>
      </c>
      <c r="J380" s="100"/>
      <c r="K380" s="100">
        <v>-1793.52</v>
      </c>
    </row>
    <row r="381" spans="1:11" x14ac:dyDescent="0.3">
      <c r="A381" s="100" t="s">
        <v>445</v>
      </c>
      <c r="B381" s="100" t="s">
        <v>472</v>
      </c>
      <c r="C381" s="100" t="s">
        <v>473</v>
      </c>
      <c r="D381" s="101">
        <v>44069</v>
      </c>
      <c r="E381" s="100" t="s">
        <v>430</v>
      </c>
      <c r="F381" s="100" t="s">
        <v>234</v>
      </c>
      <c r="G381" s="100" t="s">
        <v>431</v>
      </c>
      <c r="H381" s="100" t="s">
        <v>431</v>
      </c>
      <c r="I381" s="100">
        <v>12314.45</v>
      </c>
      <c r="J381" s="100"/>
      <c r="K381" s="100">
        <v>-12314.45</v>
      </c>
    </row>
    <row r="382" spans="1:11" x14ac:dyDescent="0.3">
      <c r="A382" s="100" t="s">
        <v>445</v>
      </c>
      <c r="B382" s="100" t="s">
        <v>472</v>
      </c>
      <c r="C382" s="100" t="s">
        <v>473</v>
      </c>
      <c r="D382" s="101">
        <v>44069</v>
      </c>
      <c r="E382" s="100" t="s">
        <v>430</v>
      </c>
      <c r="F382" s="100" t="s">
        <v>234</v>
      </c>
      <c r="G382" s="100" t="s">
        <v>431</v>
      </c>
      <c r="H382" s="100" t="s">
        <v>431</v>
      </c>
      <c r="I382" s="100"/>
      <c r="J382" s="100">
        <v>20</v>
      </c>
      <c r="K382" s="100">
        <v>20</v>
      </c>
    </row>
    <row r="383" spans="1:11" x14ac:dyDescent="0.3">
      <c r="A383" s="100" t="s">
        <v>445</v>
      </c>
      <c r="B383" s="100" t="s">
        <v>472</v>
      </c>
      <c r="C383" s="100" t="s">
        <v>473</v>
      </c>
      <c r="D383" s="101">
        <v>44071</v>
      </c>
      <c r="E383" s="100" t="s">
        <v>496</v>
      </c>
      <c r="F383" s="100" t="s">
        <v>234</v>
      </c>
      <c r="G383" s="100" t="s">
        <v>497</v>
      </c>
      <c r="H383" s="100" t="s">
        <v>498</v>
      </c>
      <c r="I383" s="100"/>
      <c r="J383" s="100">
        <v>3714.88</v>
      </c>
      <c r="K383" s="100">
        <v>3714.88</v>
      </c>
    </row>
    <row r="384" spans="1:11" x14ac:dyDescent="0.3">
      <c r="A384" s="100" t="s">
        <v>445</v>
      </c>
      <c r="B384" s="100" t="s">
        <v>472</v>
      </c>
      <c r="C384" s="100" t="s">
        <v>473</v>
      </c>
      <c r="D384" s="101">
        <v>44074</v>
      </c>
      <c r="E384" s="100" t="s">
        <v>499</v>
      </c>
      <c r="F384" s="100" t="s">
        <v>234</v>
      </c>
      <c r="G384" s="100" t="s">
        <v>500</v>
      </c>
      <c r="H384" s="100" t="s">
        <v>501</v>
      </c>
      <c r="I384" s="100"/>
      <c r="J384" s="100">
        <v>1400</v>
      </c>
      <c r="K384" s="100">
        <v>1400</v>
      </c>
    </row>
    <row r="385" spans="1:11" x14ac:dyDescent="0.3">
      <c r="A385" s="100" t="s">
        <v>445</v>
      </c>
      <c r="B385" s="100" t="s">
        <v>472</v>
      </c>
      <c r="C385" s="100" t="s">
        <v>473</v>
      </c>
      <c r="D385" s="101">
        <v>44074</v>
      </c>
      <c r="E385" s="100" t="s">
        <v>502</v>
      </c>
      <c r="F385" s="100" t="s">
        <v>234</v>
      </c>
      <c r="G385" s="100" t="s">
        <v>503</v>
      </c>
      <c r="H385" s="100" t="s">
        <v>504</v>
      </c>
      <c r="I385" s="100"/>
      <c r="J385" s="100">
        <v>8.36</v>
      </c>
      <c r="K385" s="100">
        <v>8.36</v>
      </c>
    </row>
    <row r="386" spans="1:11" x14ac:dyDescent="0.3">
      <c r="A386" s="100" t="s">
        <v>445</v>
      </c>
      <c r="B386" s="100" t="s">
        <v>472</v>
      </c>
      <c r="C386" s="100" t="s">
        <v>473</v>
      </c>
      <c r="D386" s="101">
        <v>44074</v>
      </c>
      <c r="E386" s="100" t="s">
        <v>470</v>
      </c>
      <c r="F386" s="100" t="s">
        <v>234</v>
      </c>
      <c r="G386" s="100" t="s">
        <v>479</v>
      </c>
      <c r="H386" s="100" t="s">
        <v>471</v>
      </c>
      <c r="I386" s="100"/>
      <c r="J386" s="100">
        <v>940</v>
      </c>
      <c r="K386" s="100">
        <v>940</v>
      </c>
    </row>
    <row r="387" spans="1:11" x14ac:dyDescent="0.3">
      <c r="A387" s="100" t="s">
        <v>445</v>
      </c>
      <c r="B387" s="100" t="s">
        <v>472</v>
      </c>
      <c r="C387" s="100" t="s">
        <v>473</v>
      </c>
      <c r="D387" s="101">
        <v>44074</v>
      </c>
      <c r="E387" s="100" t="s">
        <v>459</v>
      </c>
      <c r="F387" s="100" t="s">
        <v>234</v>
      </c>
      <c r="G387" s="100" t="s">
        <v>505</v>
      </c>
      <c r="H387" s="100" t="s">
        <v>460</v>
      </c>
      <c r="I387" s="100"/>
      <c r="J387" s="100">
        <v>4364.32</v>
      </c>
      <c r="K387" s="100">
        <v>4364.32</v>
      </c>
    </row>
    <row r="388" spans="1:11" x14ac:dyDescent="0.3">
      <c r="A388" s="100" t="s">
        <v>445</v>
      </c>
      <c r="B388" s="100" t="s">
        <v>472</v>
      </c>
      <c r="C388" s="100" t="s">
        <v>473</v>
      </c>
      <c r="D388" s="101">
        <v>44075</v>
      </c>
      <c r="E388" s="100" t="s">
        <v>548</v>
      </c>
      <c r="F388" s="100" t="s">
        <v>234</v>
      </c>
      <c r="G388" s="100" t="s">
        <v>549</v>
      </c>
      <c r="H388" s="100" t="s">
        <v>549</v>
      </c>
      <c r="I388" s="100">
        <v>1997.71</v>
      </c>
      <c r="J388" s="100"/>
      <c r="K388" s="100">
        <v>-1997.71</v>
      </c>
    </row>
    <row r="389" spans="1:11" x14ac:dyDescent="0.3">
      <c r="A389" s="100" t="s">
        <v>445</v>
      </c>
      <c r="B389" s="100" t="s">
        <v>472</v>
      </c>
      <c r="C389" s="100" t="s">
        <v>473</v>
      </c>
      <c r="D389" s="101">
        <v>44075</v>
      </c>
      <c r="E389" s="100" t="s">
        <v>550</v>
      </c>
      <c r="F389" s="100" t="s">
        <v>234</v>
      </c>
      <c r="G389" s="100" t="s">
        <v>551</v>
      </c>
      <c r="H389" s="100" t="s">
        <v>551</v>
      </c>
      <c r="I389" s="100">
        <v>1400</v>
      </c>
      <c r="J389" s="100"/>
      <c r="K389" s="100">
        <v>-1400</v>
      </c>
    </row>
    <row r="390" spans="1:11" x14ac:dyDescent="0.3">
      <c r="A390" s="100" t="s">
        <v>445</v>
      </c>
      <c r="B390" s="100" t="s">
        <v>472</v>
      </c>
      <c r="C390" s="100" t="s">
        <v>473</v>
      </c>
      <c r="D390" s="101">
        <v>44075</v>
      </c>
      <c r="E390" s="100" t="s">
        <v>649</v>
      </c>
      <c r="F390" s="100" t="s">
        <v>234</v>
      </c>
      <c r="G390" s="100" t="s">
        <v>650</v>
      </c>
      <c r="H390" s="100" t="s">
        <v>651</v>
      </c>
      <c r="I390" s="100"/>
      <c r="J390" s="100">
        <v>2500</v>
      </c>
      <c r="K390" s="100">
        <v>2500</v>
      </c>
    </row>
    <row r="391" spans="1:11" x14ac:dyDescent="0.3">
      <c r="A391" s="100" t="s">
        <v>445</v>
      </c>
      <c r="B391" s="100" t="s">
        <v>472</v>
      </c>
      <c r="C391" s="100" t="s">
        <v>473</v>
      </c>
      <c r="D391" s="101">
        <v>44075</v>
      </c>
      <c r="E391" s="100" t="s">
        <v>652</v>
      </c>
      <c r="F391" s="100" t="s">
        <v>234</v>
      </c>
      <c r="G391" s="100" t="s">
        <v>653</v>
      </c>
      <c r="H391" s="100" t="s">
        <v>654</v>
      </c>
      <c r="I391" s="100"/>
      <c r="J391" s="100">
        <v>4145.3999999999996</v>
      </c>
      <c r="K391" s="100">
        <v>4145.3999999999996</v>
      </c>
    </row>
    <row r="392" spans="1:11" x14ac:dyDescent="0.3">
      <c r="A392" s="100" t="s">
        <v>445</v>
      </c>
      <c r="B392" s="100" t="s">
        <v>472</v>
      </c>
      <c r="C392" s="100" t="s">
        <v>473</v>
      </c>
      <c r="D392" s="101">
        <v>44075</v>
      </c>
      <c r="E392" s="100" t="s">
        <v>655</v>
      </c>
      <c r="F392" s="100" t="s">
        <v>234</v>
      </c>
      <c r="G392" s="100" t="s">
        <v>656</v>
      </c>
      <c r="H392" s="100" t="s">
        <v>657</v>
      </c>
      <c r="I392" s="100"/>
      <c r="J392" s="100">
        <v>766.53</v>
      </c>
      <c r="K392" s="100">
        <v>766.53</v>
      </c>
    </row>
    <row r="393" spans="1:11" x14ac:dyDescent="0.3">
      <c r="A393" s="100" t="s">
        <v>445</v>
      </c>
      <c r="B393" s="100" t="s">
        <v>472</v>
      </c>
      <c r="C393" s="100" t="s">
        <v>473</v>
      </c>
      <c r="D393" s="101">
        <v>44075</v>
      </c>
      <c r="E393" s="100" t="s">
        <v>658</v>
      </c>
      <c r="F393" s="100" t="s">
        <v>234</v>
      </c>
      <c r="G393" s="100" t="s">
        <v>659</v>
      </c>
      <c r="H393" s="100" t="s">
        <v>660</v>
      </c>
      <c r="I393" s="100"/>
      <c r="J393" s="100">
        <v>400</v>
      </c>
      <c r="K393" s="100">
        <v>400</v>
      </c>
    </row>
    <row r="394" spans="1:11" x14ac:dyDescent="0.3">
      <c r="A394" s="100" t="s">
        <v>445</v>
      </c>
      <c r="B394" s="100" t="s">
        <v>472</v>
      </c>
      <c r="C394" s="100" t="s">
        <v>473</v>
      </c>
      <c r="D394" s="101">
        <v>44075</v>
      </c>
      <c r="E394" s="100" t="s">
        <v>661</v>
      </c>
      <c r="F394" s="100" t="s">
        <v>234</v>
      </c>
      <c r="G394" s="100" t="s">
        <v>662</v>
      </c>
      <c r="H394" s="100" t="s">
        <v>663</v>
      </c>
      <c r="I394" s="100"/>
      <c r="J394" s="100">
        <v>4000</v>
      </c>
      <c r="K394" s="100">
        <v>4000</v>
      </c>
    </row>
    <row r="395" spans="1:11" x14ac:dyDescent="0.3">
      <c r="A395" s="100" t="s">
        <v>445</v>
      </c>
      <c r="B395" s="100" t="s">
        <v>472</v>
      </c>
      <c r="C395" s="100" t="s">
        <v>473</v>
      </c>
      <c r="D395" s="101">
        <v>44075</v>
      </c>
      <c r="E395" s="100" t="s">
        <v>664</v>
      </c>
      <c r="F395" s="100" t="s">
        <v>234</v>
      </c>
      <c r="G395" s="100" t="s">
        <v>665</v>
      </c>
      <c r="H395" s="100" t="s">
        <v>666</v>
      </c>
      <c r="I395" s="100"/>
      <c r="J395" s="100">
        <v>384</v>
      </c>
      <c r="K395" s="100">
        <v>384</v>
      </c>
    </row>
    <row r="396" spans="1:11" x14ac:dyDescent="0.3">
      <c r="A396" s="100" t="s">
        <v>445</v>
      </c>
      <c r="B396" s="100" t="s">
        <v>472</v>
      </c>
      <c r="C396" s="100" t="s">
        <v>473</v>
      </c>
      <c r="D396" s="101">
        <v>44076</v>
      </c>
      <c r="E396" s="100" t="s">
        <v>554</v>
      </c>
      <c r="F396" s="100" t="s">
        <v>234</v>
      </c>
      <c r="G396" s="100" t="s">
        <v>555</v>
      </c>
      <c r="H396" s="100" t="s">
        <v>555</v>
      </c>
      <c r="I396" s="100">
        <v>8.36</v>
      </c>
      <c r="J396" s="100"/>
      <c r="K396" s="100">
        <v>-8.36</v>
      </c>
    </row>
    <row r="397" spans="1:11" x14ac:dyDescent="0.3">
      <c r="A397" s="100" t="s">
        <v>445</v>
      </c>
      <c r="B397" s="100" t="s">
        <v>472</v>
      </c>
      <c r="C397" s="100" t="s">
        <v>473</v>
      </c>
      <c r="D397" s="101">
        <v>44078</v>
      </c>
      <c r="E397" s="100" t="s">
        <v>563</v>
      </c>
      <c r="F397" s="100" t="s">
        <v>234</v>
      </c>
      <c r="G397" s="100" t="s">
        <v>564</v>
      </c>
      <c r="H397" s="100" t="s">
        <v>564</v>
      </c>
      <c r="I397" s="100">
        <v>940</v>
      </c>
      <c r="J397" s="100"/>
      <c r="K397" s="100">
        <v>-940</v>
      </c>
    </row>
    <row r="398" spans="1:11" x14ac:dyDescent="0.3">
      <c r="A398" s="100" t="s">
        <v>445</v>
      </c>
      <c r="B398" s="100" t="s">
        <v>472</v>
      </c>
      <c r="C398" s="100" t="s">
        <v>473</v>
      </c>
      <c r="D398" s="101">
        <v>44078</v>
      </c>
      <c r="E398" s="100" t="s">
        <v>459</v>
      </c>
      <c r="F398" s="100" t="s">
        <v>234</v>
      </c>
      <c r="G398" s="100" t="s">
        <v>565</v>
      </c>
      <c r="H398" s="100" t="s">
        <v>565</v>
      </c>
      <c r="I398" s="100">
        <v>4364.32</v>
      </c>
      <c r="J398" s="100"/>
      <c r="K398" s="100">
        <v>-4364.32</v>
      </c>
    </row>
    <row r="399" spans="1:11" x14ac:dyDescent="0.3">
      <c r="A399" s="100" t="s">
        <v>445</v>
      </c>
      <c r="B399" s="100" t="s">
        <v>472</v>
      </c>
      <c r="C399" s="100" t="s">
        <v>473</v>
      </c>
      <c r="D399" s="101">
        <v>44082</v>
      </c>
      <c r="E399" s="100" t="s">
        <v>566</v>
      </c>
      <c r="F399" s="100" t="s">
        <v>234</v>
      </c>
      <c r="G399" s="100" t="s">
        <v>567</v>
      </c>
      <c r="H399" s="100" t="s">
        <v>567</v>
      </c>
      <c r="I399" s="100">
        <v>3714.88</v>
      </c>
      <c r="J399" s="100"/>
      <c r="K399" s="100">
        <v>-3714.88</v>
      </c>
    </row>
    <row r="400" spans="1:11" x14ac:dyDescent="0.3">
      <c r="A400" s="100" t="s">
        <v>445</v>
      </c>
      <c r="B400" s="100" t="s">
        <v>472</v>
      </c>
      <c r="C400" s="100" t="s">
        <v>473</v>
      </c>
      <c r="D400" s="101">
        <v>44083</v>
      </c>
      <c r="E400" s="100" t="s">
        <v>667</v>
      </c>
      <c r="F400" s="100" t="s">
        <v>234</v>
      </c>
      <c r="G400" s="100" t="s">
        <v>668</v>
      </c>
      <c r="H400" s="100" t="s">
        <v>669</v>
      </c>
      <c r="I400" s="100"/>
      <c r="J400" s="100">
        <v>50.09</v>
      </c>
      <c r="K400" s="100">
        <v>50.09</v>
      </c>
    </row>
    <row r="401" spans="1:11" x14ac:dyDescent="0.3">
      <c r="A401" s="100" t="s">
        <v>445</v>
      </c>
      <c r="B401" s="100" t="s">
        <v>472</v>
      </c>
      <c r="C401" s="100" t="s">
        <v>473</v>
      </c>
      <c r="D401" s="101">
        <v>44083</v>
      </c>
      <c r="E401" s="100" t="s">
        <v>670</v>
      </c>
      <c r="F401" s="100" t="s">
        <v>234</v>
      </c>
      <c r="G401" s="100" t="s">
        <v>671</v>
      </c>
      <c r="H401" s="100" t="s">
        <v>672</v>
      </c>
      <c r="I401" s="100"/>
      <c r="J401" s="100">
        <v>123.19</v>
      </c>
      <c r="K401" s="100">
        <v>123.19</v>
      </c>
    </row>
    <row r="402" spans="1:11" x14ac:dyDescent="0.3">
      <c r="A402" s="100" t="s">
        <v>445</v>
      </c>
      <c r="B402" s="100" t="s">
        <v>472</v>
      </c>
      <c r="C402" s="100" t="s">
        <v>473</v>
      </c>
      <c r="D402" s="101">
        <v>44084</v>
      </c>
      <c r="E402" s="100" t="s">
        <v>568</v>
      </c>
      <c r="F402" s="100" t="s">
        <v>234</v>
      </c>
      <c r="G402" s="100" t="s">
        <v>569</v>
      </c>
      <c r="H402" s="100" t="s">
        <v>569</v>
      </c>
      <c r="I402" s="100">
        <v>954.36</v>
      </c>
      <c r="J402" s="100"/>
      <c r="K402" s="100">
        <v>-954.36</v>
      </c>
    </row>
    <row r="403" spans="1:11" x14ac:dyDescent="0.3">
      <c r="A403" s="100" t="s">
        <v>445</v>
      </c>
      <c r="B403" s="100" t="s">
        <v>472</v>
      </c>
      <c r="C403" s="100" t="s">
        <v>473</v>
      </c>
      <c r="D403" s="101">
        <v>44084</v>
      </c>
      <c r="E403" s="100" t="s">
        <v>570</v>
      </c>
      <c r="F403" s="100" t="s">
        <v>234</v>
      </c>
      <c r="G403" s="100" t="s">
        <v>571</v>
      </c>
      <c r="H403" s="100" t="s">
        <v>571</v>
      </c>
      <c r="I403" s="100">
        <v>65</v>
      </c>
      <c r="J403" s="100"/>
      <c r="K403" s="100">
        <v>-65</v>
      </c>
    </row>
    <row r="404" spans="1:11" x14ac:dyDescent="0.3">
      <c r="A404" s="100" t="s">
        <v>445</v>
      </c>
      <c r="B404" s="100" t="s">
        <v>472</v>
      </c>
      <c r="C404" s="100" t="s">
        <v>473</v>
      </c>
      <c r="D404" s="101">
        <v>44084</v>
      </c>
      <c r="E404" s="100" t="s">
        <v>572</v>
      </c>
      <c r="F404" s="100" t="s">
        <v>234</v>
      </c>
      <c r="G404" s="100" t="s">
        <v>573</v>
      </c>
      <c r="H404" s="100" t="s">
        <v>573</v>
      </c>
      <c r="I404" s="100">
        <v>65</v>
      </c>
      <c r="J404" s="100"/>
      <c r="K404" s="100">
        <v>-65</v>
      </c>
    </row>
    <row r="405" spans="1:11" x14ac:dyDescent="0.3">
      <c r="A405" s="100" t="s">
        <v>445</v>
      </c>
      <c r="B405" s="100" t="s">
        <v>472</v>
      </c>
      <c r="C405" s="100" t="s">
        <v>473</v>
      </c>
      <c r="D405" s="101">
        <v>44084</v>
      </c>
      <c r="E405" s="100" t="s">
        <v>574</v>
      </c>
      <c r="F405" s="100" t="s">
        <v>234</v>
      </c>
      <c r="G405" s="100" t="s">
        <v>575</v>
      </c>
      <c r="H405" s="100" t="s">
        <v>575</v>
      </c>
      <c r="I405" s="100">
        <v>65</v>
      </c>
      <c r="J405" s="100"/>
      <c r="K405" s="100">
        <v>-65</v>
      </c>
    </row>
    <row r="406" spans="1:11" x14ac:dyDescent="0.3">
      <c r="A406" s="100" t="s">
        <v>445</v>
      </c>
      <c r="B406" s="100" t="s">
        <v>472</v>
      </c>
      <c r="C406" s="100" t="s">
        <v>473</v>
      </c>
      <c r="D406" s="101">
        <v>44084</v>
      </c>
      <c r="E406" s="100" t="s">
        <v>576</v>
      </c>
      <c r="F406" s="100" t="s">
        <v>234</v>
      </c>
      <c r="G406" s="100" t="s">
        <v>577</v>
      </c>
      <c r="H406" s="100" t="s">
        <v>577</v>
      </c>
      <c r="I406" s="100">
        <v>120</v>
      </c>
      <c r="J406" s="100"/>
      <c r="K406" s="100">
        <v>-120</v>
      </c>
    </row>
    <row r="407" spans="1:11" x14ac:dyDescent="0.3">
      <c r="A407" s="100" t="s">
        <v>445</v>
      </c>
      <c r="B407" s="100" t="s">
        <v>472</v>
      </c>
      <c r="C407" s="100" t="s">
        <v>473</v>
      </c>
      <c r="D407" s="101">
        <v>44084</v>
      </c>
      <c r="E407" s="100" t="s">
        <v>578</v>
      </c>
      <c r="F407" s="100" t="s">
        <v>234</v>
      </c>
      <c r="G407" s="100" t="s">
        <v>579</v>
      </c>
      <c r="H407" s="100" t="s">
        <v>579</v>
      </c>
      <c r="I407" s="100">
        <v>65</v>
      </c>
      <c r="J407" s="100"/>
      <c r="K407" s="100">
        <v>-65</v>
      </c>
    </row>
    <row r="408" spans="1:11" x14ac:dyDescent="0.3">
      <c r="A408" s="100" t="s">
        <v>445</v>
      </c>
      <c r="B408" s="100" t="s">
        <v>472</v>
      </c>
      <c r="C408" s="100" t="s">
        <v>473</v>
      </c>
      <c r="D408" s="101">
        <v>44084</v>
      </c>
      <c r="E408" s="100" t="s">
        <v>580</v>
      </c>
      <c r="F408" s="100" t="s">
        <v>234</v>
      </c>
      <c r="G408" s="100" t="s">
        <v>581</v>
      </c>
      <c r="H408" s="100" t="s">
        <v>581</v>
      </c>
      <c r="I408" s="100">
        <v>65</v>
      </c>
      <c r="J408" s="100"/>
      <c r="K408" s="100">
        <v>-65</v>
      </c>
    </row>
    <row r="409" spans="1:11" x14ac:dyDescent="0.3">
      <c r="A409" s="100" t="s">
        <v>445</v>
      </c>
      <c r="B409" s="100" t="s">
        <v>472</v>
      </c>
      <c r="C409" s="100" t="s">
        <v>473</v>
      </c>
      <c r="D409" s="101">
        <v>44084</v>
      </c>
      <c r="E409" s="100" t="s">
        <v>582</v>
      </c>
      <c r="F409" s="100" t="s">
        <v>234</v>
      </c>
      <c r="G409" s="100" t="s">
        <v>583</v>
      </c>
      <c r="H409" s="100" t="s">
        <v>583</v>
      </c>
      <c r="I409" s="100">
        <v>65</v>
      </c>
      <c r="J409" s="100"/>
      <c r="K409" s="100">
        <v>-65</v>
      </c>
    </row>
    <row r="410" spans="1:11" x14ac:dyDescent="0.3">
      <c r="A410" s="100" t="s">
        <v>445</v>
      </c>
      <c r="B410" s="100" t="s">
        <v>472</v>
      </c>
      <c r="C410" s="100" t="s">
        <v>473</v>
      </c>
      <c r="D410" s="101">
        <v>44084</v>
      </c>
      <c r="E410" s="100" t="s">
        <v>584</v>
      </c>
      <c r="F410" s="100" t="s">
        <v>234</v>
      </c>
      <c r="G410" s="100" t="s">
        <v>585</v>
      </c>
      <c r="H410" s="100" t="s">
        <v>585</v>
      </c>
      <c r="I410" s="100">
        <v>65</v>
      </c>
      <c r="J410" s="100"/>
      <c r="K410" s="100">
        <v>-65</v>
      </c>
    </row>
    <row r="411" spans="1:11" x14ac:dyDescent="0.3">
      <c r="A411" s="100" t="s">
        <v>445</v>
      </c>
      <c r="B411" s="100" t="s">
        <v>472</v>
      </c>
      <c r="C411" s="100" t="s">
        <v>473</v>
      </c>
      <c r="D411" s="101">
        <v>44084</v>
      </c>
      <c r="E411" s="100" t="s">
        <v>586</v>
      </c>
      <c r="F411" s="100" t="s">
        <v>234</v>
      </c>
      <c r="G411" s="100" t="s">
        <v>587</v>
      </c>
      <c r="H411" s="100" t="s">
        <v>587</v>
      </c>
      <c r="I411" s="100">
        <v>65</v>
      </c>
      <c r="J411" s="100"/>
      <c r="K411" s="100">
        <v>-65</v>
      </c>
    </row>
    <row r="412" spans="1:11" x14ac:dyDescent="0.3">
      <c r="A412" s="100" t="s">
        <v>445</v>
      </c>
      <c r="B412" s="100" t="s">
        <v>472</v>
      </c>
      <c r="C412" s="100" t="s">
        <v>473</v>
      </c>
      <c r="D412" s="101">
        <v>44084</v>
      </c>
      <c r="E412" s="100" t="s">
        <v>588</v>
      </c>
      <c r="F412" s="100" t="s">
        <v>234</v>
      </c>
      <c r="G412" s="100" t="s">
        <v>589</v>
      </c>
      <c r="H412" s="100" t="s">
        <v>589</v>
      </c>
      <c r="I412" s="100">
        <v>65</v>
      </c>
      <c r="J412" s="100"/>
      <c r="K412" s="100">
        <v>-65</v>
      </c>
    </row>
    <row r="413" spans="1:11" x14ac:dyDescent="0.3">
      <c r="A413" s="100" t="s">
        <v>445</v>
      </c>
      <c r="B413" s="100" t="s">
        <v>472</v>
      </c>
      <c r="C413" s="100" t="s">
        <v>473</v>
      </c>
      <c r="D413" s="101">
        <v>44084</v>
      </c>
      <c r="E413" s="100" t="s">
        <v>590</v>
      </c>
      <c r="F413" s="100" t="s">
        <v>234</v>
      </c>
      <c r="G413" s="100" t="s">
        <v>591</v>
      </c>
      <c r="H413" s="100" t="s">
        <v>591</v>
      </c>
      <c r="I413" s="100">
        <v>65</v>
      </c>
      <c r="J413" s="100"/>
      <c r="K413" s="100">
        <v>-65</v>
      </c>
    </row>
    <row r="414" spans="1:11" x14ac:dyDescent="0.3">
      <c r="A414" s="100" t="s">
        <v>445</v>
      </c>
      <c r="B414" s="100" t="s">
        <v>472</v>
      </c>
      <c r="C414" s="100" t="s">
        <v>473</v>
      </c>
      <c r="D414" s="101">
        <v>44084</v>
      </c>
      <c r="E414" s="100" t="s">
        <v>592</v>
      </c>
      <c r="F414" s="100" t="s">
        <v>234</v>
      </c>
      <c r="G414" s="100" t="s">
        <v>593</v>
      </c>
      <c r="H414" s="100" t="s">
        <v>593</v>
      </c>
      <c r="I414" s="100">
        <v>65</v>
      </c>
      <c r="J414" s="100"/>
      <c r="K414" s="100">
        <v>-65</v>
      </c>
    </row>
    <row r="415" spans="1:11" x14ac:dyDescent="0.3">
      <c r="A415" s="100" t="s">
        <v>445</v>
      </c>
      <c r="B415" s="100" t="s">
        <v>472</v>
      </c>
      <c r="C415" s="100" t="s">
        <v>473</v>
      </c>
      <c r="D415" s="101">
        <v>44084</v>
      </c>
      <c r="E415" s="100" t="s">
        <v>594</v>
      </c>
      <c r="F415" s="100" t="s">
        <v>234</v>
      </c>
      <c r="G415" s="100" t="s">
        <v>595</v>
      </c>
      <c r="H415" s="100" t="s">
        <v>595</v>
      </c>
      <c r="I415" s="100">
        <v>65</v>
      </c>
      <c r="J415" s="100"/>
      <c r="K415" s="100">
        <v>-65</v>
      </c>
    </row>
    <row r="416" spans="1:11" x14ac:dyDescent="0.3">
      <c r="A416" s="100" t="s">
        <v>445</v>
      </c>
      <c r="B416" s="100" t="s">
        <v>472</v>
      </c>
      <c r="C416" s="100" t="s">
        <v>473</v>
      </c>
      <c r="D416" s="101">
        <v>44084</v>
      </c>
      <c r="E416" s="100" t="s">
        <v>596</v>
      </c>
      <c r="F416" s="100" t="s">
        <v>234</v>
      </c>
      <c r="G416" s="100" t="s">
        <v>597</v>
      </c>
      <c r="H416" s="100" t="s">
        <v>597</v>
      </c>
      <c r="I416" s="100">
        <v>2500</v>
      </c>
      <c r="J416" s="100"/>
      <c r="K416" s="100">
        <v>-2500</v>
      </c>
    </row>
    <row r="417" spans="1:11" x14ac:dyDescent="0.3">
      <c r="A417" s="100" t="s">
        <v>445</v>
      </c>
      <c r="B417" s="100" t="s">
        <v>472</v>
      </c>
      <c r="C417" s="100" t="s">
        <v>473</v>
      </c>
      <c r="D417" s="101">
        <v>44084</v>
      </c>
      <c r="E417" s="100" t="s">
        <v>673</v>
      </c>
      <c r="F417" s="100" t="s">
        <v>234</v>
      </c>
      <c r="G417" s="100" t="s">
        <v>674</v>
      </c>
      <c r="H417" s="100" t="s">
        <v>675</v>
      </c>
      <c r="I417" s="100"/>
      <c r="J417" s="100">
        <v>65</v>
      </c>
      <c r="K417" s="100">
        <v>65</v>
      </c>
    </row>
    <row r="418" spans="1:11" x14ac:dyDescent="0.3">
      <c r="A418" s="100" t="s">
        <v>445</v>
      </c>
      <c r="B418" s="100" t="s">
        <v>472</v>
      </c>
      <c r="C418" s="100" t="s">
        <v>473</v>
      </c>
      <c r="D418" s="101">
        <v>44084</v>
      </c>
      <c r="E418" s="100" t="s">
        <v>676</v>
      </c>
      <c r="F418" s="100" t="s">
        <v>234</v>
      </c>
      <c r="G418" s="100" t="s">
        <v>674</v>
      </c>
      <c r="H418" s="100" t="s">
        <v>677</v>
      </c>
      <c r="I418" s="100"/>
      <c r="J418" s="100">
        <v>65</v>
      </c>
      <c r="K418" s="100">
        <v>65</v>
      </c>
    </row>
    <row r="419" spans="1:11" x14ac:dyDescent="0.3">
      <c r="A419" s="100" t="s">
        <v>445</v>
      </c>
      <c r="B419" s="100" t="s">
        <v>472</v>
      </c>
      <c r="C419" s="100" t="s">
        <v>473</v>
      </c>
      <c r="D419" s="101">
        <v>44084</v>
      </c>
      <c r="E419" s="100" t="s">
        <v>678</v>
      </c>
      <c r="F419" s="100" t="s">
        <v>234</v>
      </c>
      <c r="G419" s="100" t="s">
        <v>674</v>
      </c>
      <c r="H419" s="100" t="s">
        <v>679</v>
      </c>
      <c r="I419" s="100"/>
      <c r="J419" s="100">
        <v>65</v>
      </c>
      <c r="K419" s="100">
        <v>65</v>
      </c>
    </row>
    <row r="420" spans="1:11" x14ac:dyDescent="0.3">
      <c r="A420" s="100" t="s">
        <v>445</v>
      </c>
      <c r="B420" s="100" t="s">
        <v>472</v>
      </c>
      <c r="C420" s="100" t="s">
        <v>473</v>
      </c>
      <c r="D420" s="101">
        <v>44084</v>
      </c>
      <c r="E420" s="100" t="s">
        <v>680</v>
      </c>
      <c r="F420" s="100" t="s">
        <v>234</v>
      </c>
      <c r="G420" s="100" t="s">
        <v>674</v>
      </c>
      <c r="H420" s="100" t="s">
        <v>681</v>
      </c>
      <c r="I420" s="100"/>
      <c r="J420" s="100">
        <v>120</v>
      </c>
      <c r="K420" s="100">
        <v>120</v>
      </c>
    </row>
    <row r="421" spans="1:11" x14ac:dyDescent="0.3">
      <c r="A421" s="100" t="s">
        <v>445</v>
      </c>
      <c r="B421" s="100" t="s">
        <v>472</v>
      </c>
      <c r="C421" s="100" t="s">
        <v>473</v>
      </c>
      <c r="D421" s="101">
        <v>44084</v>
      </c>
      <c r="E421" s="100" t="s">
        <v>682</v>
      </c>
      <c r="F421" s="100" t="s">
        <v>234</v>
      </c>
      <c r="G421" s="100" t="s">
        <v>674</v>
      </c>
      <c r="H421" s="100" t="s">
        <v>683</v>
      </c>
      <c r="I421" s="100"/>
      <c r="J421" s="100">
        <v>65</v>
      </c>
      <c r="K421" s="100">
        <v>65</v>
      </c>
    </row>
    <row r="422" spans="1:11" x14ac:dyDescent="0.3">
      <c r="A422" s="100" t="s">
        <v>445</v>
      </c>
      <c r="B422" s="100" t="s">
        <v>472</v>
      </c>
      <c r="C422" s="100" t="s">
        <v>473</v>
      </c>
      <c r="D422" s="101">
        <v>44084</v>
      </c>
      <c r="E422" s="100" t="s">
        <v>684</v>
      </c>
      <c r="F422" s="100" t="s">
        <v>234</v>
      </c>
      <c r="G422" s="100" t="s">
        <v>674</v>
      </c>
      <c r="H422" s="100" t="s">
        <v>685</v>
      </c>
      <c r="I422" s="100"/>
      <c r="J422" s="100">
        <v>65</v>
      </c>
      <c r="K422" s="100">
        <v>65</v>
      </c>
    </row>
    <row r="423" spans="1:11" x14ac:dyDescent="0.3">
      <c r="A423" s="100" t="s">
        <v>445</v>
      </c>
      <c r="B423" s="100" t="s">
        <v>472</v>
      </c>
      <c r="C423" s="100" t="s">
        <v>473</v>
      </c>
      <c r="D423" s="101">
        <v>44084</v>
      </c>
      <c r="E423" s="100" t="s">
        <v>686</v>
      </c>
      <c r="F423" s="100" t="s">
        <v>234</v>
      </c>
      <c r="G423" s="100" t="s">
        <v>674</v>
      </c>
      <c r="H423" s="100" t="s">
        <v>687</v>
      </c>
      <c r="I423" s="100"/>
      <c r="J423" s="100">
        <v>65</v>
      </c>
      <c r="K423" s="100">
        <v>65</v>
      </c>
    </row>
    <row r="424" spans="1:11" x14ac:dyDescent="0.3">
      <c r="A424" s="100" t="s">
        <v>445</v>
      </c>
      <c r="B424" s="100" t="s">
        <v>472</v>
      </c>
      <c r="C424" s="100" t="s">
        <v>473</v>
      </c>
      <c r="D424" s="101">
        <v>44084</v>
      </c>
      <c r="E424" s="100" t="s">
        <v>688</v>
      </c>
      <c r="F424" s="100" t="s">
        <v>234</v>
      </c>
      <c r="G424" s="100" t="s">
        <v>674</v>
      </c>
      <c r="H424" s="100" t="s">
        <v>689</v>
      </c>
      <c r="I424" s="100"/>
      <c r="J424" s="100">
        <v>65</v>
      </c>
      <c r="K424" s="100">
        <v>65</v>
      </c>
    </row>
    <row r="425" spans="1:11" x14ac:dyDescent="0.3">
      <c r="A425" s="100" t="s">
        <v>445</v>
      </c>
      <c r="B425" s="100" t="s">
        <v>472</v>
      </c>
      <c r="C425" s="100" t="s">
        <v>473</v>
      </c>
      <c r="D425" s="101">
        <v>44084</v>
      </c>
      <c r="E425" s="100" t="s">
        <v>690</v>
      </c>
      <c r="F425" s="100" t="s">
        <v>234</v>
      </c>
      <c r="G425" s="100" t="s">
        <v>674</v>
      </c>
      <c r="H425" s="100" t="s">
        <v>691</v>
      </c>
      <c r="I425" s="100"/>
      <c r="J425" s="100">
        <v>65</v>
      </c>
      <c r="K425" s="100">
        <v>65</v>
      </c>
    </row>
    <row r="426" spans="1:11" x14ac:dyDescent="0.3">
      <c r="A426" s="100" t="s">
        <v>445</v>
      </c>
      <c r="B426" s="100" t="s">
        <v>472</v>
      </c>
      <c r="C426" s="100" t="s">
        <v>473</v>
      </c>
      <c r="D426" s="101">
        <v>44084</v>
      </c>
      <c r="E426" s="100" t="s">
        <v>692</v>
      </c>
      <c r="F426" s="100" t="s">
        <v>234</v>
      </c>
      <c r="G426" s="100" t="s">
        <v>674</v>
      </c>
      <c r="H426" s="100" t="s">
        <v>693</v>
      </c>
      <c r="I426" s="100"/>
      <c r="J426" s="100">
        <v>65</v>
      </c>
      <c r="K426" s="100">
        <v>65</v>
      </c>
    </row>
    <row r="427" spans="1:11" x14ac:dyDescent="0.3">
      <c r="A427" s="100" t="s">
        <v>445</v>
      </c>
      <c r="B427" s="100" t="s">
        <v>472</v>
      </c>
      <c r="C427" s="100" t="s">
        <v>473</v>
      </c>
      <c r="D427" s="101">
        <v>44084</v>
      </c>
      <c r="E427" s="100" t="s">
        <v>694</v>
      </c>
      <c r="F427" s="100" t="s">
        <v>234</v>
      </c>
      <c r="G427" s="100" t="s">
        <v>674</v>
      </c>
      <c r="H427" s="100" t="s">
        <v>695</v>
      </c>
      <c r="I427" s="100"/>
      <c r="J427" s="100">
        <v>65</v>
      </c>
      <c r="K427" s="100">
        <v>65</v>
      </c>
    </row>
    <row r="428" spans="1:11" x14ac:dyDescent="0.3">
      <c r="A428" s="100" t="s">
        <v>445</v>
      </c>
      <c r="B428" s="100" t="s">
        <v>472</v>
      </c>
      <c r="C428" s="100" t="s">
        <v>473</v>
      </c>
      <c r="D428" s="101">
        <v>44084</v>
      </c>
      <c r="E428" s="100" t="s">
        <v>696</v>
      </c>
      <c r="F428" s="100" t="s">
        <v>234</v>
      </c>
      <c r="G428" s="100" t="s">
        <v>674</v>
      </c>
      <c r="H428" s="100" t="s">
        <v>697</v>
      </c>
      <c r="I428" s="100"/>
      <c r="J428" s="100">
        <v>65</v>
      </c>
      <c r="K428" s="100">
        <v>65</v>
      </c>
    </row>
    <row r="429" spans="1:11" x14ac:dyDescent="0.3">
      <c r="A429" s="100" t="s">
        <v>445</v>
      </c>
      <c r="B429" s="100" t="s">
        <v>472</v>
      </c>
      <c r="C429" s="100" t="s">
        <v>473</v>
      </c>
      <c r="D429" s="101">
        <v>44084</v>
      </c>
      <c r="E429" s="100" t="s">
        <v>698</v>
      </c>
      <c r="F429" s="100" t="s">
        <v>234</v>
      </c>
      <c r="G429" s="100" t="s">
        <v>674</v>
      </c>
      <c r="H429" s="100" t="s">
        <v>699</v>
      </c>
      <c r="I429" s="100"/>
      <c r="J429" s="100">
        <v>65</v>
      </c>
      <c r="K429" s="100">
        <v>65</v>
      </c>
    </row>
    <row r="430" spans="1:11" x14ac:dyDescent="0.3">
      <c r="A430" s="100" t="s">
        <v>445</v>
      </c>
      <c r="B430" s="100" t="s">
        <v>472</v>
      </c>
      <c r="C430" s="100" t="s">
        <v>473</v>
      </c>
      <c r="D430" s="101">
        <v>44087</v>
      </c>
      <c r="E430" s="100" t="s">
        <v>700</v>
      </c>
      <c r="F430" s="100" t="s">
        <v>234</v>
      </c>
      <c r="G430" s="100" t="s">
        <v>701</v>
      </c>
      <c r="H430" s="100" t="s">
        <v>702</v>
      </c>
      <c r="I430" s="100"/>
      <c r="J430" s="100">
        <v>1800</v>
      </c>
      <c r="K430" s="100">
        <v>1800</v>
      </c>
    </row>
    <row r="431" spans="1:11" x14ac:dyDescent="0.3">
      <c r="A431" s="100" t="s">
        <v>445</v>
      </c>
      <c r="B431" s="100" t="s">
        <v>472</v>
      </c>
      <c r="C431" s="100" t="s">
        <v>473</v>
      </c>
      <c r="D431" s="101">
        <v>44088</v>
      </c>
      <c r="E431" s="100" t="s">
        <v>598</v>
      </c>
      <c r="F431" s="100" t="s">
        <v>234</v>
      </c>
      <c r="G431" s="100" t="s">
        <v>599</v>
      </c>
      <c r="H431" s="100" t="s">
        <v>599</v>
      </c>
      <c r="I431" s="100">
        <v>123.19</v>
      </c>
      <c r="J431" s="100"/>
      <c r="K431" s="100">
        <v>-123.19</v>
      </c>
    </row>
    <row r="432" spans="1:11" x14ac:dyDescent="0.3">
      <c r="A432" s="100" t="s">
        <v>445</v>
      </c>
      <c r="B432" s="100" t="s">
        <v>472</v>
      </c>
      <c r="C432" s="100" t="s">
        <v>473</v>
      </c>
      <c r="D432" s="101">
        <v>44089</v>
      </c>
      <c r="E432" s="100" t="s">
        <v>703</v>
      </c>
      <c r="F432" s="100" t="s">
        <v>234</v>
      </c>
      <c r="G432" s="100" t="s">
        <v>704</v>
      </c>
      <c r="H432" s="100" t="s">
        <v>705</v>
      </c>
      <c r="I432" s="100">
        <v>247.63</v>
      </c>
      <c r="J432" s="100"/>
      <c r="K432" s="100">
        <v>-247.63</v>
      </c>
    </row>
    <row r="433" spans="1:11" x14ac:dyDescent="0.3">
      <c r="A433" s="100" t="s">
        <v>445</v>
      </c>
      <c r="B433" s="100" t="s">
        <v>472</v>
      </c>
      <c r="C433" s="100" t="s">
        <v>473</v>
      </c>
      <c r="D433" s="101">
        <v>44089</v>
      </c>
      <c r="E433" s="100" t="s">
        <v>604</v>
      </c>
      <c r="F433" s="100" t="s">
        <v>234</v>
      </c>
      <c r="G433" s="100" t="s">
        <v>605</v>
      </c>
      <c r="H433" s="100" t="s">
        <v>605</v>
      </c>
      <c r="I433" s="100">
        <v>1800</v>
      </c>
      <c r="J433" s="100"/>
      <c r="K433" s="100">
        <v>-1800</v>
      </c>
    </row>
    <row r="434" spans="1:11" x14ac:dyDescent="0.3">
      <c r="A434" s="100" t="s">
        <v>445</v>
      </c>
      <c r="B434" s="100" t="s">
        <v>472</v>
      </c>
      <c r="C434" s="100" t="s">
        <v>473</v>
      </c>
      <c r="D434" s="101">
        <v>44089</v>
      </c>
      <c r="E434" s="100" t="s">
        <v>600</v>
      </c>
      <c r="F434" s="100" t="s">
        <v>234</v>
      </c>
      <c r="G434" s="100" t="s">
        <v>601</v>
      </c>
      <c r="H434" s="100" t="s">
        <v>601</v>
      </c>
      <c r="I434" s="100">
        <v>1835.8</v>
      </c>
      <c r="J434" s="100"/>
      <c r="K434" s="100">
        <v>-1835.8</v>
      </c>
    </row>
    <row r="435" spans="1:11" x14ac:dyDescent="0.3">
      <c r="A435" s="100" t="s">
        <v>445</v>
      </c>
      <c r="B435" s="100" t="s">
        <v>472</v>
      </c>
      <c r="C435" s="100" t="s">
        <v>473</v>
      </c>
      <c r="D435" s="101">
        <v>44089</v>
      </c>
      <c r="E435" s="100" t="s">
        <v>703</v>
      </c>
      <c r="F435" s="100" t="s">
        <v>234</v>
      </c>
      <c r="G435" s="100" t="s">
        <v>704</v>
      </c>
      <c r="H435" s="100" t="s">
        <v>705</v>
      </c>
      <c r="I435" s="100"/>
      <c r="J435" s="100">
        <v>1835.8</v>
      </c>
      <c r="K435" s="100">
        <v>1835.8</v>
      </c>
    </row>
    <row r="436" spans="1:11" x14ac:dyDescent="0.3">
      <c r="A436" s="100" t="s">
        <v>445</v>
      </c>
      <c r="B436" s="100" t="s">
        <v>472</v>
      </c>
      <c r="C436" s="100" t="s">
        <v>473</v>
      </c>
      <c r="D436" s="101">
        <v>44089</v>
      </c>
      <c r="E436" s="100" t="s">
        <v>600</v>
      </c>
      <c r="F436" s="100" t="s">
        <v>234</v>
      </c>
      <c r="G436" s="100" t="s">
        <v>601</v>
      </c>
      <c r="H436" s="100" t="s">
        <v>601</v>
      </c>
      <c r="I436" s="100"/>
      <c r="J436" s="100">
        <v>247.63</v>
      </c>
      <c r="K436" s="100">
        <v>247.63</v>
      </c>
    </row>
    <row r="437" spans="1:11" x14ac:dyDescent="0.3">
      <c r="A437" s="100" t="s">
        <v>445</v>
      </c>
      <c r="B437" s="100" t="s">
        <v>472</v>
      </c>
      <c r="C437" s="100" t="s">
        <v>473</v>
      </c>
      <c r="D437" s="101">
        <v>44096</v>
      </c>
      <c r="E437" s="100" t="s">
        <v>606</v>
      </c>
      <c r="F437" s="100" t="s">
        <v>234</v>
      </c>
      <c r="G437" s="100" t="s">
        <v>607</v>
      </c>
      <c r="H437" s="100" t="s">
        <v>607</v>
      </c>
      <c r="I437" s="100">
        <v>730</v>
      </c>
      <c r="J437" s="100"/>
      <c r="K437" s="100">
        <v>-730</v>
      </c>
    </row>
    <row r="438" spans="1:11" x14ac:dyDescent="0.3">
      <c r="A438" s="100" t="s">
        <v>445</v>
      </c>
      <c r="B438" s="100" t="s">
        <v>472</v>
      </c>
      <c r="C438" s="100" t="s">
        <v>473</v>
      </c>
      <c r="D438" s="101">
        <v>44096</v>
      </c>
      <c r="E438" s="100" t="s">
        <v>608</v>
      </c>
      <c r="F438" s="100" t="s">
        <v>234</v>
      </c>
      <c r="G438" s="100" t="s">
        <v>609</v>
      </c>
      <c r="H438" s="100" t="s">
        <v>609</v>
      </c>
      <c r="I438" s="100">
        <v>4145.3999999999996</v>
      </c>
      <c r="J438" s="100"/>
      <c r="K438" s="100">
        <v>-4145.3999999999996</v>
      </c>
    </row>
    <row r="439" spans="1:11" x14ac:dyDescent="0.3">
      <c r="A439" s="100" t="s">
        <v>445</v>
      </c>
      <c r="B439" s="100" t="s">
        <v>472</v>
      </c>
      <c r="C439" s="100" t="s">
        <v>473</v>
      </c>
      <c r="D439" s="101">
        <v>44096</v>
      </c>
      <c r="E439" s="100" t="s">
        <v>610</v>
      </c>
      <c r="F439" s="100" t="s">
        <v>234</v>
      </c>
      <c r="G439" s="100" t="s">
        <v>611</v>
      </c>
      <c r="H439" s="100" t="s">
        <v>611</v>
      </c>
      <c r="I439" s="100">
        <v>766.53</v>
      </c>
      <c r="J439" s="100"/>
      <c r="K439" s="100">
        <v>-766.53</v>
      </c>
    </row>
    <row r="440" spans="1:11" x14ac:dyDescent="0.3">
      <c r="A440" s="100" t="s">
        <v>445</v>
      </c>
      <c r="B440" s="100" t="s">
        <v>472</v>
      </c>
      <c r="C440" s="100" t="s">
        <v>473</v>
      </c>
      <c r="D440" s="101">
        <v>44096</v>
      </c>
      <c r="E440" s="100" t="s">
        <v>612</v>
      </c>
      <c r="F440" s="100" t="s">
        <v>234</v>
      </c>
      <c r="G440" s="100" t="s">
        <v>613</v>
      </c>
      <c r="H440" s="100" t="s">
        <v>613</v>
      </c>
      <c r="I440" s="100">
        <v>75</v>
      </c>
      <c r="J440" s="100"/>
      <c r="K440" s="100">
        <v>-75</v>
      </c>
    </row>
    <row r="441" spans="1:11" x14ac:dyDescent="0.3">
      <c r="A441" s="100" t="s">
        <v>445</v>
      </c>
      <c r="B441" s="100" t="s">
        <v>472</v>
      </c>
      <c r="C441" s="100" t="s">
        <v>473</v>
      </c>
      <c r="D441" s="101">
        <v>44096</v>
      </c>
      <c r="E441" s="100" t="s">
        <v>706</v>
      </c>
      <c r="F441" s="100" t="s">
        <v>234</v>
      </c>
      <c r="G441" s="100" t="s">
        <v>707</v>
      </c>
      <c r="H441" s="100" t="s">
        <v>708</v>
      </c>
      <c r="I441" s="100"/>
      <c r="J441" s="100">
        <v>730</v>
      </c>
      <c r="K441" s="100">
        <v>730</v>
      </c>
    </row>
    <row r="442" spans="1:11" x14ac:dyDescent="0.3">
      <c r="A442" s="100" t="s">
        <v>445</v>
      </c>
      <c r="B442" s="100" t="s">
        <v>472</v>
      </c>
      <c r="C442" s="100" t="s">
        <v>473</v>
      </c>
      <c r="D442" s="101">
        <v>44096</v>
      </c>
      <c r="E442" s="100" t="s">
        <v>709</v>
      </c>
      <c r="F442" s="100" t="s">
        <v>234</v>
      </c>
      <c r="G442" s="100" t="s">
        <v>710</v>
      </c>
      <c r="H442" s="100" t="s">
        <v>711</v>
      </c>
      <c r="I442" s="100"/>
      <c r="J442" s="100">
        <v>75</v>
      </c>
      <c r="K442" s="100">
        <v>75</v>
      </c>
    </row>
    <row r="443" spans="1:11" x14ac:dyDescent="0.3">
      <c r="A443" s="100" t="s">
        <v>445</v>
      </c>
      <c r="B443" s="100" t="s">
        <v>472</v>
      </c>
      <c r="C443" s="100" t="s">
        <v>473</v>
      </c>
      <c r="D443" s="101">
        <v>44098</v>
      </c>
      <c r="E443" s="100" t="s">
        <v>614</v>
      </c>
      <c r="F443" s="100" t="s">
        <v>234</v>
      </c>
      <c r="G443" s="100" t="s">
        <v>615</v>
      </c>
      <c r="H443" s="100" t="s">
        <v>615</v>
      </c>
      <c r="I443" s="100">
        <v>295.5</v>
      </c>
      <c r="J443" s="100"/>
      <c r="K443" s="100">
        <v>-295.5</v>
      </c>
    </row>
    <row r="444" spans="1:11" x14ac:dyDescent="0.3">
      <c r="A444" s="100" t="s">
        <v>445</v>
      </c>
      <c r="B444" s="100" t="s">
        <v>472</v>
      </c>
      <c r="C444" s="100" t="s">
        <v>473</v>
      </c>
      <c r="D444" s="101">
        <v>44098</v>
      </c>
      <c r="E444" s="100" t="s">
        <v>616</v>
      </c>
      <c r="F444" s="100" t="s">
        <v>234</v>
      </c>
      <c r="G444" s="100" t="s">
        <v>617</v>
      </c>
      <c r="H444" s="100" t="s">
        <v>617</v>
      </c>
      <c r="I444" s="100">
        <v>295.5</v>
      </c>
      <c r="J444" s="100"/>
      <c r="K444" s="100">
        <v>-295.5</v>
      </c>
    </row>
    <row r="445" spans="1:11" x14ac:dyDescent="0.3">
      <c r="A445" s="100" t="s">
        <v>445</v>
      </c>
      <c r="B445" s="100" t="s">
        <v>472</v>
      </c>
      <c r="C445" s="100" t="s">
        <v>473</v>
      </c>
      <c r="D445" s="101">
        <v>44098</v>
      </c>
      <c r="E445" s="100" t="s">
        <v>618</v>
      </c>
      <c r="F445" s="100" t="s">
        <v>234</v>
      </c>
      <c r="G445" s="100" t="s">
        <v>619</v>
      </c>
      <c r="H445" s="100" t="s">
        <v>619</v>
      </c>
      <c r="I445" s="100">
        <v>147.75</v>
      </c>
      <c r="J445" s="100"/>
      <c r="K445" s="100">
        <v>-147.75</v>
      </c>
    </row>
    <row r="446" spans="1:11" x14ac:dyDescent="0.3">
      <c r="A446" s="100" t="s">
        <v>445</v>
      </c>
      <c r="B446" s="100" t="s">
        <v>472</v>
      </c>
      <c r="C446" s="100" t="s">
        <v>473</v>
      </c>
      <c r="D446" s="101">
        <v>44098</v>
      </c>
      <c r="E446" s="100" t="s">
        <v>620</v>
      </c>
      <c r="F446" s="100" t="s">
        <v>234</v>
      </c>
      <c r="G446" s="100" t="s">
        <v>621</v>
      </c>
      <c r="H446" s="100" t="s">
        <v>621</v>
      </c>
      <c r="I446" s="100">
        <v>147.75</v>
      </c>
      <c r="J446" s="100"/>
      <c r="K446" s="100">
        <v>-147.75</v>
      </c>
    </row>
    <row r="447" spans="1:11" x14ac:dyDescent="0.3">
      <c r="A447" s="100" t="s">
        <v>445</v>
      </c>
      <c r="B447" s="100" t="s">
        <v>472</v>
      </c>
      <c r="C447" s="100" t="s">
        <v>473</v>
      </c>
      <c r="D447" s="101">
        <v>44098</v>
      </c>
      <c r="E447" s="100" t="s">
        <v>712</v>
      </c>
      <c r="F447" s="100" t="s">
        <v>234</v>
      </c>
      <c r="G447" s="100" t="s">
        <v>713</v>
      </c>
      <c r="H447" s="100" t="s">
        <v>714</v>
      </c>
      <c r="I447" s="100"/>
      <c r="J447" s="100">
        <v>295.5</v>
      </c>
      <c r="K447" s="100">
        <v>295.5</v>
      </c>
    </row>
    <row r="448" spans="1:11" x14ac:dyDescent="0.3">
      <c r="A448" s="100" t="s">
        <v>445</v>
      </c>
      <c r="B448" s="100" t="s">
        <v>472</v>
      </c>
      <c r="C448" s="100" t="s">
        <v>473</v>
      </c>
      <c r="D448" s="101">
        <v>44098</v>
      </c>
      <c r="E448" s="100" t="s">
        <v>715</v>
      </c>
      <c r="F448" s="100" t="s">
        <v>234</v>
      </c>
      <c r="G448" s="100" t="s">
        <v>713</v>
      </c>
      <c r="H448" s="100" t="s">
        <v>716</v>
      </c>
      <c r="I448" s="100"/>
      <c r="J448" s="100">
        <v>295.5</v>
      </c>
      <c r="K448" s="100">
        <v>295.5</v>
      </c>
    </row>
    <row r="449" spans="1:11" x14ac:dyDescent="0.3">
      <c r="A449" s="100" t="s">
        <v>445</v>
      </c>
      <c r="B449" s="100" t="s">
        <v>472</v>
      </c>
      <c r="C449" s="100" t="s">
        <v>473</v>
      </c>
      <c r="D449" s="101">
        <v>44098</v>
      </c>
      <c r="E449" s="100" t="s">
        <v>717</v>
      </c>
      <c r="F449" s="100" t="s">
        <v>234</v>
      </c>
      <c r="G449" s="100" t="s">
        <v>713</v>
      </c>
      <c r="H449" s="100" t="s">
        <v>718</v>
      </c>
      <c r="I449" s="100"/>
      <c r="J449" s="100">
        <v>147.75</v>
      </c>
      <c r="K449" s="100">
        <v>147.75</v>
      </c>
    </row>
    <row r="450" spans="1:11" x14ac:dyDescent="0.3">
      <c r="A450" s="100" t="s">
        <v>445</v>
      </c>
      <c r="B450" s="100" t="s">
        <v>472</v>
      </c>
      <c r="C450" s="100" t="s">
        <v>473</v>
      </c>
      <c r="D450" s="101">
        <v>44098</v>
      </c>
      <c r="E450" s="100" t="s">
        <v>719</v>
      </c>
      <c r="F450" s="100" t="s">
        <v>234</v>
      </c>
      <c r="G450" s="100" t="s">
        <v>713</v>
      </c>
      <c r="H450" s="100" t="s">
        <v>720</v>
      </c>
      <c r="I450" s="100"/>
      <c r="J450" s="100">
        <v>147.75</v>
      </c>
      <c r="K450" s="100">
        <v>147.75</v>
      </c>
    </row>
    <row r="451" spans="1:11" x14ac:dyDescent="0.3">
      <c r="A451" s="100" t="s">
        <v>445</v>
      </c>
      <c r="B451" s="100" t="s">
        <v>472</v>
      </c>
      <c r="C451" s="100" t="s">
        <v>473</v>
      </c>
      <c r="D451" s="101">
        <v>44101</v>
      </c>
      <c r="E451" s="100" t="s">
        <v>721</v>
      </c>
      <c r="F451" s="100" t="s">
        <v>234</v>
      </c>
      <c r="G451" s="100" t="s">
        <v>722</v>
      </c>
      <c r="H451" s="100" t="s">
        <v>723</v>
      </c>
      <c r="I451" s="100"/>
      <c r="J451" s="100">
        <v>1616.83</v>
      </c>
      <c r="K451" s="100">
        <v>1616.83</v>
      </c>
    </row>
    <row r="452" spans="1:11" x14ac:dyDescent="0.3">
      <c r="A452" s="100" t="s">
        <v>445</v>
      </c>
      <c r="B452" s="100" t="s">
        <v>472</v>
      </c>
      <c r="C452" s="100" t="s">
        <v>473</v>
      </c>
      <c r="D452" s="101">
        <v>44102</v>
      </c>
      <c r="E452" s="100" t="s">
        <v>622</v>
      </c>
      <c r="F452" s="100" t="s">
        <v>234</v>
      </c>
      <c r="G452" s="100" t="s">
        <v>623</v>
      </c>
      <c r="H452" s="100" t="s">
        <v>623</v>
      </c>
      <c r="I452" s="100">
        <v>707.64</v>
      </c>
      <c r="J452" s="100"/>
      <c r="K452" s="100">
        <v>-707.64</v>
      </c>
    </row>
    <row r="453" spans="1:11" x14ac:dyDescent="0.3">
      <c r="A453" s="100" t="s">
        <v>445</v>
      </c>
      <c r="B453" s="100" t="s">
        <v>472</v>
      </c>
      <c r="C453" s="100" t="s">
        <v>473</v>
      </c>
      <c r="D453" s="101">
        <v>44102</v>
      </c>
      <c r="E453" s="100" t="s">
        <v>624</v>
      </c>
      <c r="F453" s="100" t="s">
        <v>234</v>
      </c>
      <c r="G453" s="100" t="s">
        <v>625</v>
      </c>
      <c r="H453" s="100" t="s">
        <v>625</v>
      </c>
      <c r="I453" s="100">
        <v>1200</v>
      </c>
      <c r="J453" s="100"/>
      <c r="K453" s="100">
        <v>-1200</v>
      </c>
    </row>
    <row r="454" spans="1:11" x14ac:dyDescent="0.3">
      <c r="A454" s="100" t="s">
        <v>445</v>
      </c>
      <c r="B454" s="100" t="s">
        <v>472</v>
      </c>
      <c r="C454" s="100" t="s">
        <v>473</v>
      </c>
      <c r="D454" s="101">
        <v>44102</v>
      </c>
      <c r="E454" s="100" t="s">
        <v>626</v>
      </c>
      <c r="F454" s="100" t="s">
        <v>234</v>
      </c>
      <c r="G454" s="100" t="s">
        <v>627</v>
      </c>
      <c r="H454" s="100" t="s">
        <v>627</v>
      </c>
      <c r="I454" s="100">
        <v>730</v>
      </c>
      <c r="J454" s="100"/>
      <c r="K454" s="100">
        <v>-730</v>
      </c>
    </row>
    <row r="455" spans="1:11" x14ac:dyDescent="0.3">
      <c r="A455" s="100" t="s">
        <v>445</v>
      </c>
      <c r="B455" s="100" t="s">
        <v>472</v>
      </c>
      <c r="C455" s="100" t="s">
        <v>473</v>
      </c>
      <c r="D455" s="101">
        <v>44102</v>
      </c>
      <c r="E455" s="100" t="s">
        <v>724</v>
      </c>
      <c r="F455" s="100" t="s">
        <v>234</v>
      </c>
      <c r="G455" s="100" t="s">
        <v>725</v>
      </c>
      <c r="H455" s="100" t="s">
        <v>726</v>
      </c>
      <c r="I455" s="100"/>
      <c r="J455" s="100">
        <v>707.64</v>
      </c>
      <c r="K455" s="100">
        <v>707.64</v>
      </c>
    </row>
    <row r="456" spans="1:11" x14ac:dyDescent="0.3">
      <c r="A456" s="100" t="s">
        <v>445</v>
      </c>
      <c r="B456" s="100" t="s">
        <v>472</v>
      </c>
      <c r="C456" s="100" t="s">
        <v>473</v>
      </c>
      <c r="D456" s="101">
        <v>44102</v>
      </c>
      <c r="E456" s="100" t="s">
        <v>727</v>
      </c>
      <c r="F456" s="100" t="s">
        <v>234</v>
      </c>
      <c r="G456" s="100" t="s">
        <v>728</v>
      </c>
      <c r="H456" s="100" t="s">
        <v>729</v>
      </c>
      <c r="I456" s="100"/>
      <c r="J456" s="100">
        <v>1200</v>
      </c>
      <c r="K456" s="100">
        <v>1200</v>
      </c>
    </row>
    <row r="457" spans="1:11" x14ac:dyDescent="0.3">
      <c r="A457" s="100" t="s">
        <v>445</v>
      </c>
      <c r="B457" s="100" t="s">
        <v>472</v>
      </c>
      <c r="C457" s="100" t="s">
        <v>473</v>
      </c>
      <c r="D457" s="101">
        <v>44102</v>
      </c>
      <c r="E457" s="100" t="s">
        <v>730</v>
      </c>
      <c r="F457" s="100" t="s">
        <v>234</v>
      </c>
      <c r="G457" s="100" t="s">
        <v>731</v>
      </c>
      <c r="H457" s="100" t="s">
        <v>732</v>
      </c>
      <c r="I457" s="100"/>
      <c r="J457" s="100">
        <v>730</v>
      </c>
      <c r="K457" s="100">
        <v>730</v>
      </c>
    </row>
    <row r="458" spans="1:11" x14ac:dyDescent="0.3">
      <c r="A458" s="100" t="s">
        <v>445</v>
      </c>
      <c r="B458" s="100" t="s">
        <v>472</v>
      </c>
      <c r="C458" s="100" t="s">
        <v>473</v>
      </c>
      <c r="D458" s="101">
        <v>44104</v>
      </c>
      <c r="E458" s="100" t="s">
        <v>733</v>
      </c>
      <c r="F458" s="100" t="s">
        <v>234</v>
      </c>
      <c r="G458" s="100" t="s">
        <v>503</v>
      </c>
      <c r="H458" s="100" t="s">
        <v>734</v>
      </c>
      <c r="I458" s="100"/>
      <c r="J458" s="100">
        <v>55.44</v>
      </c>
      <c r="K458" s="100">
        <v>55.44</v>
      </c>
    </row>
    <row r="459" spans="1:11" x14ac:dyDescent="0.3">
      <c r="A459" s="100" t="s">
        <v>445</v>
      </c>
      <c r="B459" s="100" t="s">
        <v>472</v>
      </c>
      <c r="C459" s="100" t="s">
        <v>473</v>
      </c>
      <c r="D459" s="101">
        <v>44104</v>
      </c>
      <c r="E459" s="100" t="s">
        <v>647</v>
      </c>
      <c r="F459" s="100" t="s">
        <v>234</v>
      </c>
      <c r="G459" s="100" t="s">
        <v>479</v>
      </c>
      <c r="H459" s="100" t="s">
        <v>648</v>
      </c>
      <c r="I459" s="100"/>
      <c r="J459" s="100">
        <v>940</v>
      </c>
      <c r="K459" s="100">
        <v>940</v>
      </c>
    </row>
    <row r="460" spans="1:11" x14ac:dyDescent="0.3">
      <c r="A460" s="100" t="s">
        <v>445</v>
      </c>
      <c r="B460" s="100" t="s">
        <v>472</v>
      </c>
      <c r="C460" s="100" t="s">
        <v>473</v>
      </c>
      <c r="D460" s="101">
        <v>44104</v>
      </c>
      <c r="E460" s="100" t="s">
        <v>643</v>
      </c>
      <c r="F460" s="100" t="s">
        <v>234</v>
      </c>
      <c r="G460" s="100" t="s">
        <v>735</v>
      </c>
      <c r="H460" s="100" t="s">
        <v>644</v>
      </c>
      <c r="I460" s="100"/>
      <c r="J460" s="100">
        <v>3828.05</v>
      </c>
      <c r="K460" s="100">
        <v>3828.05</v>
      </c>
    </row>
    <row r="461" spans="1:11" x14ac:dyDescent="0.3">
      <c r="A461" s="100" t="s">
        <v>445</v>
      </c>
      <c r="B461" s="100" t="s">
        <v>472</v>
      </c>
      <c r="C461" s="100" t="s">
        <v>473</v>
      </c>
      <c r="D461" s="101">
        <v>44104</v>
      </c>
      <c r="E461" s="100" t="s">
        <v>736</v>
      </c>
      <c r="F461" s="100" t="s">
        <v>234</v>
      </c>
      <c r="G461" s="100" t="s">
        <v>737</v>
      </c>
      <c r="H461" s="100" t="s">
        <v>738</v>
      </c>
      <c r="I461" s="100"/>
      <c r="J461" s="100">
        <v>1791.57</v>
      </c>
      <c r="K461" s="100">
        <v>1791.57</v>
      </c>
    </row>
    <row r="462" spans="1:11" x14ac:dyDescent="0.3">
      <c r="A462" s="100" t="s">
        <v>445</v>
      </c>
      <c r="B462" s="100" t="s">
        <v>472</v>
      </c>
      <c r="C462" s="100" t="s">
        <v>473</v>
      </c>
      <c r="D462" s="101">
        <v>44105</v>
      </c>
      <c r="E462" s="100" t="s">
        <v>878</v>
      </c>
      <c r="F462" s="100" t="s">
        <v>234</v>
      </c>
      <c r="G462" s="100" t="s">
        <v>879</v>
      </c>
      <c r="H462" s="100" t="s">
        <v>879</v>
      </c>
      <c r="I462" s="100">
        <v>1616.83</v>
      </c>
      <c r="J462" s="100"/>
      <c r="K462" s="100">
        <v>-1616.83</v>
      </c>
    </row>
    <row r="463" spans="1:11" x14ac:dyDescent="0.3">
      <c r="A463" s="100" t="s">
        <v>445</v>
      </c>
      <c r="B463" s="100" t="s">
        <v>472</v>
      </c>
      <c r="C463" s="100" t="s">
        <v>473</v>
      </c>
      <c r="D463" s="101">
        <v>44105</v>
      </c>
      <c r="E463" s="100" t="s">
        <v>880</v>
      </c>
      <c r="F463" s="100" t="s">
        <v>234</v>
      </c>
      <c r="G463" s="100" t="s">
        <v>881</v>
      </c>
      <c r="H463" s="100" t="s">
        <v>881</v>
      </c>
      <c r="I463" s="100">
        <v>55.44</v>
      </c>
      <c r="J463" s="100"/>
      <c r="K463" s="100">
        <v>-55.44</v>
      </c>
    </row>
    <row r="464" spans="1:11" x14ac:dyDescent="0.3">
      <c r="A464" s="100" t="s">
        <v>445</v>
      </c>
      <c r="B464" s="100" t="s">
        <v>472</v>
      </c>
      <c r="C464" s="100" t="s">
        <v>473</v>
      </c>
      <c r="D464" s="101">
        <v>44105</v>
      </c>
      <c r="E464" s="100" t="s">
        <v>884</v>
      </c>
      <c r="F464" s="100" t="s">
        <v>234</v>
      </c>
      <c r="G464" s="100" t="s">
        <v>885</v>
      </c>
      <c r="H464" s="100" t="s">
        <v>885</v>
      </c>
      <c r="I464" s="100">
        <v>940</v>
      </c>
      <c r="J464" s="100"/>
      <c r="K464" s="100">
        <v>-940</v>
      </c>
    </row>
    <row r="465" spans="1:11" x14ac:dyDescent="0.3">
      <c r="A465" s="100" t="s">
        <v>445</v>
      </c>
      <c r="B465" s="100" t="s">
        <v>472</v>
      </c>
      <c r="C465" s="100" t="s">
        <v>473</v>
      </c>
      <c r="D465" s="101">
        <v>44105</v>
      </c>
      <c r="E465" s="100" t="s">
        <v>1064</v>
      </c>
      <c r="F465" s="100" t="s">
        <v>234</v>
      </c>
      <c r="G465" s="100" t="s">
        <v>877</v>
      </c>
      <c r="H465" s="100" t="s">
        <v>877</v>
      </c>
      <c r="I465" s="100">
        <v>1801.32</v>
      </c>
      <c r="J465" s="100"/>
      <c r="K465" s="100">
        <v>-1801.32</v>
      </c>
    </row>
    <row r="466" spans="1:11" x14ac:dyDescent="0.3">
      <c r="A466" s="100" t="s">
        <v>445</v>
      </c>
      <c r="B466" s="100" t="s">
        <v>472</v>
      </c>
      <c r="C466" s="100" t="s">
        <v>473</v>
      </c>
      <c r="D466" s="101">
        <v>44105</v>
      </c>
      <c r="E466" s="100" t="s">
        <v>876</v>
      </c>
      <c r="F466" s="100" t="s">
        <v>234</v>
      </c>
      <c r="G466" s="100" t="s">
        <v>877</v>
      </c>
      <c r="H466" s="100" t="s">
        <v>877</v>
      </c>
      <c r="I466" s="100"/>
      <c r="J466" s="100">
        <v>1801.32</v>
      </c>
      <c r="K466" s="100">
        <v>1801.32</v>
      </c>
    </row>
    <row r="467" spans="1:11" x14ac:dyDescent="0.3">
      <c r="A467" s="100" t="s">
        <v>445</v>
      </c>
      <c r="B467" s="100" t="s">
        <v>472</v>
      </c>
      <c r="C467" s="100" t="s">
        <v>473</v>
      </c>
      <c r="D467" s="101">
        <v>44105</v>
      </c>
      <c r="E467" s="100" t="s">
        <v>1065</v>
      </c>
      <c r="F467" s="100" t="s">
        <v>234</v>
      </c>
      <c r="G467" s="100" t="s">
        <v>1066</v>
      </c>
      <c r="H467" s="100" t="s">
        <v>1067</v>
      </c>
      <c r="I467" s="100"/>
      <c r="J467" s="100">
        <v>7500</v>
      </c>
      <c r="K467" s="100">
        <v>7500</v>
      </c>
    </row>
    <row r="468" spans="1:11" x14ac:dyDescent="0.3">
      <c r="A468" s="100" t="s">
        <v>445</v>
      </c>
      <c r="B468" s="100" t="s">
        <v>472</v>
      </c>
      <c r="C468" s="100" t="s">
        <v>473</v>
      </c>
      <c r="D468" s="101">
        <v>44106</v>
      </c>
      <c r="E468" s="100" t="s">
        <v>888</v>
      </c>
      <c r="F468" s="100" t="s">
        <v>234</v>
      </c>
      <c r="G468" s="100" t="s">
        <v>889</v>
      </c>
      <c r="H468" s="100" t="s">
        <v>889</v>
      </c>
      <c r="I468" s="100">
        <v>1791.57</v>
      </c>
      <c r="J468" s="100"/>
      <c r="K468" s="100">
        <v>-1791.57</v>
      </c>
    </row>
    <row r="469" spans="1:11" x14ac:dyDescent="0.3">
      <c r="A469" s="100" t="s">
        <v>445</v>
      </c>
      <c r="B469" s="100" t="s">
        <v>472</v>
      </c>
      <c r="C469" s="100" t="s">
        <v>473</v>
      </c>
      <c r="D469" s="101">
        <v>44106</v>
      </c>
      <c r="E469" s="100" t="s">
        <v>1068</v>
      </c>
      <c r="F469" s="100" t="s">
        <v>234</v>
      </c>
      <c r="G469" s="100" t="s">
        <v>1069</v>
      </c>
      <c r="H469" s="100" t="s">
        <v>738</v>
      </c>
      <c r="I469" s="100">
        <v>1791.57</v>
      </c>
      <c r="J469" s="100"/>
      <c r="K469" s="100">
        <v>-1791.57</v>
      </c>
    </row>
    <row r="470" spans="1:11" x14ac:dyDescent="0.3">
      <c r="A470" s="100" t="s">
        <v>445</v>
      </c>
      <c r="B470" s="100" t="s">
        <v>472</v>
      </c>
      <c r="C470" s="100" t="s">
        <v>473</v>
      </c>
      <c r="D470" s="101">
        <v>44106</v>
      </c>
      <c r="E470" s="100" t="s">
        <v>1070</v>
      </c>
      <c r="F470" s="100" t="s">
        <v>234</v>
      </c>
      <c r="G470" s="100" t="s">
        <v>1071</v>
      </c>
      <c r="H470" s="100" t="s">
        <v>1072</v>
      </c>
      <c r="I470" s="100"/>
      <c r="J470" s="100">
        <v>1791.57</v>
      </c>
      <c r="K470" s="100">
        <v>1791.57</v>
      </c>
    </row>
    <row r="471" spans="1:11" x14ac:dyDescent="0.3">
      <c r="A471" s="100" t="s">
        <v>445</v>
      </c>
      <c r="B471" s="100" t="s">
        <v>472</v>
      </c>
      <c r="C471" s="100" t="s">
        <v>473</v>
      </c>
      <c r="D471" s="101">
        <v>44108</v>
      </c>
      <c r="E471" s="100" t="s">
        <v>1073</v>
      </c>
      <c r="F471" s="100" t="s">
        <v>234</v>
      </c>
      <c r="G471" s="100" t="s">
        <v>1074</v>
      </c>
      <c r="H471" s="100" t="s">
        <v>1075</v>
      </c>
      <c r="I471" s="100"/>
      <c r="J471" s="100">
        <v>57</v>
      </c>
      <c r="K471" s="100">
        <v>57</v>
      </c>
    </row>
    <row r="472" spans="1:11" x14ac:dyDescent="0.3">
      <c r="A472" s="100" t="s">
        <v>445</v>
      </c>
      <c r="B472" s="100" t="s">
        <v>472</v>
      </c>
      <c r="C472" s="100" t="s">
        <v>473</v>
      </c>
      <c r="D472" s="101">
        <v>44109</v>
      </c>
      <c r="E472" s="100" t="s">
        <v>890</v>
      </c>
      <c r="F472" s="100" t="s">
        <v>234</v>
      </c>
      <c r="G472" s="100" t="s">
        <v>891</v>
      </c>
      <c r="H472" s="100" t="s">
        <v>891</v>
      </c>
      <c r="I472" s="100">
        <v>65</v>
      </c>
      <c r="J472" s="100"/>
      <c r="K472" s="100">
        <v>-65</v>
      </c>
    </row>
    <row r="473" spans="1:11" x14ac:dyDescent="0.3">
      <c r="A473" s="100" t="s">
        <v>445</v>
      </c>
      <c r="B473" s="100" t="s">
        <v>472</v>
      </c>
      <c r="C473" s="100" t="s">
        <v>473</v>
      </c>
      <c r="D473" s="101">
        <v>44109</v>
      </c>
      <c r="E473" s="100" t="s">
        <v>892</v>
      </c>
      <c r="F473" s="100" t="s">
        <v>234</v>
      </c>
      <c r="G473" s="100" t="s">
        <v>893</v>
      </c>
      <c r="H473" s="100" t="s">
        <v>893</v>
      </c>
      <c r="I473" s="100">
        <v>65</v>
      </c>
      <c r="J473" s="100"/>
      <c r="K473" s="100">
        <v>-65</v>
      </c>
    </row>
    <row r="474" spans="1:11" x14ac:dyDescent="0.3">
      <c r="A474" s="100" t="s">
        <v>445</v>
      </c>
      <c r="B474" s="100" t="s">
        <v>472</v>
      </c>
      <c r="C474" s="100" t="s">
        <v>473</v>
      </c>
      <c r="D474" s="101">
        <v>44109</v>
      </c>
      <c r="E474" s="100" t="s">
        <v>894</v>
      </c>
      <c r="F474" s="100" t="s">
        <v>234</v>
      </c>
      <c r="G474" s="100" t="s">
        <v>895</v>
      </c>
      <c r="H474" s="100" t="s">
        <v>895</v>
      </c>
      <c r="I474" s="100">
        <v>65</v>
      </c>
      <c r="J474" s="100"/>
      <c r="K474" s="100">
        <v>-65</v>
      </c>
    </row>
    <row r="475" spans="1:11" x14ac:dyDescent="0.3">
      <c r="A475" s="100" t="s">
        <v>445</v>
      </c>
      <c r="B475" s="100" t="s">
        <v>472</v>
      </c>
      <c r="C475" s="100" t="s">
        <v>473</v>
      </c>
      <c r="D475" s="101">
        <v>44109</v>
      </c>
      <c r="E475" s="100" t="s">
        <v>896</v>
      </c>
      <c r="F475" s="100" t="s">
        <v>234</v>
      </c>
      <c r="G475" s="100" t="s">
        <v>897</v>
      </c>
      <c r="H475" s="100" t="s">
        <v>897</v>
      </c>
      <c r="I475" s="100">
        <v>65</v>
      </c>
      <c r="J475" s="100"/>
      <c r="K475" s="100">
        <v>-65</v>
      </c>
    </row>
    <row r="476" spans="1:11" x14ac:dyDescent="0.3">
      <c r="A476" s="100" t="s">
        <v>445</v>
      </c>
      <c r="B476" s="100" t="s">
        <v>472</v>
      </c>
      <c r="C476" s="100" t="s">
        <v>473</v>
      </c>
      <c r="D476" s="101">
        <v>44109</v>
      </c>
      <c r="E476" s="100" t="s">
        <v>898</v>
      </c>
      <c r="F476" s="100" t="s">
        <v>234</v>
      </c>
      <c r="G476" s="100" t="s">
        <v>899</v>
      </c>
      <c r="H476" s="100" t="s">
        <v>899</v>
      </c>
      <c r="I476" s="100">
        <v>65</v>
      </c>
      <c r="J476" s="100"/>
      <c r="K476" s="100">
        <v>-65</v>
      </c>
    </row>
    <row r="477" spans="1:11" x14ac:dyDescent="0.3">
      <c r="A477" s="100" t="s">
        <v>445</v>
      </c>
      <c r="B477" s="100" t="s">
        <v>472</v>
      </c>
      <c r="C477" s="100" t="s">
        <v>473</v>
      </c>
      <c r="D477" s="101">
        <v>44109</v>
      </c>
      <c r="E477" s="100" t="s">
        <v>900</v>
      </c>
      <c r="F477" s="100" t="s">
        <v>234</v>
      </c>
      <c r="G477" s="100" t="s">
        <v>901</v>
      </c>
      <c r="H477" s="100" t="s">
        <v>901</v>
      </c>
      <c r="I477" s="100">
        <v>65</v>
      </c>
      <c r="J477" s="100"/>
      <c r="K477" s="100">
        <v>-65</v>
      </c>
    </row>
    <row r="478" spans="1:11" x14ac:dyDescent="0.3">
      <c r="A478" s="100" t="s">
        <v>445</v>
      </c>
      <c r="B478" s="100" t="s">
        <v>472</v>
      </c>
      <c r="C478" s="100" t="s">
        <v>473</v>
      </c>
      <c r="D478" s="101">
        <v>44109</v>
      </c>
      <c r="E478" s="100" t="s">
        <v>902</v>
      </c>
      <c r="F478" s="100" t="s">
        <v>234</v>
      </c>
      <c r="G478" s="100" t="s">
        <v>903</v>
      </c>
      <c r="H478" s="100" t="s">
        <v>903</v>
      </c>
      <c r="I478" s="100">
        <v>400</v>
      </c>
      <c r="J478" s="100"/>
      <c r="K478" s="100">
        <v>-400</v>
      </c>
    </row>
    <row r="479" spans="1:11" x14ac:dyDescent="0.3">
      <c r="A479" s="100" t="s">
        <v>445</v>
      </c>
      <c r="B479" s="100" t="s">
        <v>472</v>
      </c>
      <c r="C479" s="100" t="s">
        <v>473</v>
      </c>
      <c r="D479" s="101">
        <v>44109</v>
      </c>
      <c r="E479" s="100" t="s">
        <v>904</v>
      </c>
      <c r="F479" s="100" t="s">
        <v>234</v>
      </c>
      <c r="G479" s="100" t="s">
        <v>905</v>
      </c>
      <c r="H479" s="100" t="s">
        <v>905</v>
      </c>
      <c r="I479" s="100">
        <v>4000</v>
      </c>
      <c r="J479" s="100"/>
      <c r="K479" s="100">
        <v>-4000</v>
      </c>
    </row>
    <row r="480" spans="1:11" x14ac:dyDescent="0.3">
      <c r="A480" s="100" t="s">
        <v>445</v>
      </c>
      <c r="B480" s="100" t="s">
        <v>472</v>
      </c>
      <c r="C480" s="100" t="s">
        <v>473</v>
      </c>
      <c r="D480" s="101">
        <v>44109</v>
      </c>
      <c r="E480" s="100" t="s">
        <v>1076</v>
      </c>
      <c r="F480" s="100" t="s">
        <v>234</v>
      </c>
      <c r="G480" s="100" t="s">
        <v>1077</v>
      </c>
      <c r="H480" s="100" t="s">
        <v>1078</v>
      </c>
      <c r="I480" s="100"/>
      <c r="J480" s="100">
        <v>65</v>
      </c>
      <c r="K480" s="100">
        <v>65</v>
      </c>
    </row>
    <row r="481" spans="1:11" x14ac:dyDescent="0.3">
      <c r="A481" s="100" t="s">
        <v>445</v>
      </c>
      <c r="B481" s="100" t="s">
        <v>472</v>
      </c>
      <c r="C481" s="100" t="s">
        <v>473</v>
      </c>
      <c r="D481" s="101">
        <v>44109</v>
      </c>
      <c r="E481" s="100" t="s">
        <v>1079</v>
      </c>
      <c r="F481" s="100" t="s">
        <v>234</v>
      </c>
      <c r="G481" s="100" t="s">
        <v>1077</v>
      </c>
      <c r="H481" s="100" t="s">
        <v>1080</v>
      </c>
      <c r="I481" s="100"/>
      <c r="J481" s="100">
        <v>65</v>
      </c>
      <c r="K481" s="100">
        <v>65</v>
      </c>
    </row>
    <row r="482" spans="1:11" x14ac:dyDescent="0.3">
      <c r="A482" s="100" t="s">
        <v>445</v>
      </c>
      <c r="B482" s="100" t="s">
        <v>472</v>
      </c>
      <c r="C482" s="100" t="s">
        <v>473</v>
      </c>
      <c r="D482" s="101">
        <v>44109</v>
      </c>
      <c r="E482" s="100" t="s">
        <v>1081</v>
      </c>
      <c r="F482" s="100" t="s">
        <v>234</v>
      </c>
      <c r="G482" s="100" t="s">
        <v>1077</v>
      </c>
      <c r="H482" s="100" t="s">
        <v>1082</v>
      </c>
      <c r="I482" s="100"/>
      <c r="J482" s="100">
        <v>65</v>
      </c>
      <c r="K482" s="100">
        <v>65</v>
      </c>
    </row>
    <row r="483" spans="1:11" x14ac:dyDescent="0.3">
      <c r="A483" s="100" t="s">
        <v>445</v>
      </c>
      <c r="B483" s="100" t="s">
        <v>472</v>
      </c>
      <c r="C483" s="100" t="s">
        <v>473</v>
      </c>
      <c r="D483" s="101">
        <v>44109</v>
      </c>
      <c r="E483" s="100" t="s">
        <v>1083</v>
      </c>
      <c r="F483" s="100" t="s">
        <v>234</v>
      </c>
      <c r="G483" s="100" t="s">
        <v>1077</v>
      </c>
      <c r="H483" s="100" t="s">
        <v>1084</v>
      </c>
      <c r="I483" s="100"/>
      <c r="J483" s="100">
        <v>65</v>
      </c>
      <c r="K483" s="100">
        <v>65</v>
      </c>
    </row>
    <row r="484" spans="1:11" x14ac:dyDescent="0.3">
      <c r="A484" s="100" t="s">
        <v>445</v>
      </c>
      <c r="B484" s="100" t="s">
        <v>472</v>
      </c>
      <c r="C484" s="100" t="s">
        <v>473</v>
      </c>
      <c r="D484" s="101">
        <v>44109</v>
      </c>
      <c r="E484" s="100" t="s">
        <v>1085</v>
      </c>
      <c r="F484" s="100" t="s">
        <v>234</v>
      </c>
      <c r="G484" s="100" t="s">
        <v>1077</v>
      </c>
      <c r="H484" s="100" t="s">
        <v>1086</v>
      </c>
      <c r="I484" s="100"/>
      <c r="J484" s="100">
        <v>65</v>
      </c>
      <c r="K484" s="100">
        <v>65</v>
      </c>
    </row>
    <row r="485" spans="1:11" x14ac:dyDescent="0.3">
      <c r="A485" s="100" t="s">
        <v>445</v>
      </c>
      <c r="B485" s="100" t="s">
        <v>472</v>
      </c>
      <c r="C485" s="100" t="s">
        <v>473</v>
      </c>
      <c r="D485" s="101">
        <v>44109</v>
      </c>
      <c r="E485" s="100" t="s">
        <v>1087</v>
      </c>
      <c r="F485" s="100" t="s">
        <v>234</v>
      </c>
      <c r="G485" s="100" t="s">
        <v>1077</v>
      </c>
      <c r="H485" s="100" t="s">
        <v>1088</v>
      </c>
      <c r="I485" s="100"/>
      <c r="J485" s="100">
        <v>65</v>
      </c>
      <c r="K485" s="100">
        <v>65</v>
      </c>
    </row>
    <row r="486" spans="1:11" x14ac:dyDescent="0.3">
      <c r="A486" s="100" t="s">
        <v>445</v>
      </c>
      <c r="B486" s="100" t="s">
        <v>472</v>
      </c>
      <c r="C486" s="100" t="s">
        <v>473</v>
      </c>
      <c r="D486" s="101">
        <v>44110</v>
      </c>
      <c r="E486" s="100" t="s">
        <v>906</v>
      </c>
      <c r="F486" s="100" t="s">
        <v>234</v>
      </c>
      <c r="G486" s="100" t="s">
        <v>907</v>
      </c>
      <c r="H486" s="100" t="s">
        <v>907</v>
      </c>
      <c r="I486" s="100">
        <v>1468.04</v>
      </c>
      <c r="J486" s="100"/>
      <c r="K486" s="100">
        <v>-1468.04</v>
      </c>
    </row>
    <row r="487" spans="1:11" x14ac:dyDescent="0.3">
      <c r="A487" s="100" t="s">
        <v>445</v>
      </c>
      <c r="B487" s="100" t="s">
        <v>472</v>
      </c>
      <c r="C487" s="100" t="s">
        <v>473</v>
      </c>
      <c r="D487" s="101">
        <v>44110</v>
      </c>
      <c r="E487" s="100" t="s">
        <v>1089</v>
      </c>
      <c r="F487" s="100" t="s">
        <v>234</v>
      </c>
      <c r="G487" s="100" t="s">
        <v>1090</v>
      </c>
      <c r="H487" s="100" t="s">
        <v>1091</v>
      </c>
      <c r="I487" s="100"/>
      <c r="J487" s="100">
        <v>1468.04</v>
      </c>
      <c r="K487" s="100">
        <v>1468.04</v>
      </c>
    </row>
    <row r="488" spans="1:11" x14ac:dyDescent="0.3">
      <c r="A488" s="100" t="s">
        <v>445</v>
      </c>
      <c r="B488" s="100" t="s">
        <v>472</v>
      </c>
      <c r="C488" s="100" t="s">
        <v>473</v>
      </c>
      <c r="D488" s="101">
        <v>44110</v>
      </c>
      <c r="E488" s="100" t="s">
        <v>1092</v>
      </c>
      <c r="F488" s="100" t="s">
        <v>234</v>
      </c>
      <c r="G488" s="100" t="s">
        <v>1093</v>
      </c>
      <c r="H488" s="100" t="s">
        <v>1094</v>
      </c>
      <c r="I488" s="100"/>
      <c r="J488" s="100">
        <v>130</v>
      </c>
      <c r="K488" s="100">
        <v>130</v>
      </c>
    </row>
    <row r="489" spans="1:11" x14ac:dyDescent="0.3">
      <c r="A489" s="100" t="s">
        <v>445</v>
      </c>
      <c r="B489" s="100" t="s">
        <v>472</v>
      </c>
      <c r="C489" s="100" t="s">
        <v>473</v>
      </c>
      <c r="D489" s="101">
        <v>44111</v>
      </c>
      <c r="E489" s="100" t="s">
        <v>914</v>
      </c>
      <c r="F489" s="100" t="s">
        <v>234</v>
      </c>
      <c r="G489" s="100" t="s">
        <v>915</v>
      </c>
      <c r="H489" s="100" t="s">
        <v>915</v>
      </c>
      <c r="I489" s="100">
        <v>130</v>
      </c>
      <c r="J489" s="100"/>
      <c r="K489" s="100">
        <v>-130</v>
      </c>
    </row>
    <row r="490" spans="1:11" x14ac:dyDescent="0.3">
      <c r="A490" s="100" t="s">
        <v>445</v>
      </c>
      <c r="B490" s="100" t="s">
        <v>472</v>
      </c>
      <c r="C490" s="100" t="s">
        <v>473</v>
      </c>
      <c r="D490" s="101">
        <v>44111</v>
      </c>
      <c r="E490" s="100" t="s">
        <v>916</v>
      </c>
      <c r="F490" s="100" t="s">
        <v>234</v>
      </c>
      <c r="G490" s="100" t="s">
        <v>917</v>
      </c>
      <c r="H490" s="100" t="s">
        <v>917</v>
      </c>
      <c r="I490" s="100">
        <v>384</v>
      </c>
      <c r="J490" s="100"/>
      <c r="K490" s="100">
        <v>-384</v>
      </c>
    </row>
    <row r="491" spans="1:11" x14ac:dyDescent="0.3">
      <c r="A491" s="100" t="s">
        <v>445</v>
      </c>
      <c r="B491" s="100" t="s">
        <v>472</v>
      </c>
      <c r="C491" s="100" t="s">
        <v>473</v>
      </c>
      <c r="D491" s="101">
        <v>44111</v>
      </c>
      <c r="E491" s="100" t="s">
        <v>643</v>
      </c>
      <c r="F491" s="100" t="s">
        <v>234</v>
      </c>
      <c r="G491" s="100" t="s">
        <v>918</v>
      </c>
      <c r="H491" s="100" t="s">
        <v>918</v>
      </c>
      <c r="I491" s="100">
        <v>3828.05</v>
      </c>
      <c r="J491" s="100"/>
      <c r="K491" s="100">
        <v>-3828.05</v>
      </c>
    </row>
    <row r="492" spans="1:11" x14ac:dyDescent="0.3">
      <c r="A492" s="100" t="s">
        <v>445</v>
      </c>
      <c r="B492" s="100" t="s">
        <v>472</v>
      </c>
      <c r="C492" s="100" t="s">
        <v>473</v>
      </c>
      <c r="D492" s="101">
        <v>44118</v>
      </c>
      <c r="E492" s="100" t="s">
        <v>921</v>
      </c>
      <c r="F492" s="100" t="s">
        <v>234</v>
      </c>
      <c r="G492" s="100" t="s">
        <v>922</v>
      </c>
      <c r="H492" s="100" t="s">
        <v>922</v>
      </c>
      <c r="I492" s="100">
        <v>57</v>
      </c>
      <c r="J492" s="100"/>
      <c r="K492" s="100">
        <v>-57</v>
      </c>
    </row>
    <row r="493" spans="1:11" x14ac:dyDescent="0.3">
      <c r="A493" s="100" t="s">
        <v>445</v>
      </c>
      <c r="B493" s="100" t="s">
        <v>472</v>
      </c>
      <c r="C493" s="100" t="s">
        <v>473</v>
      </c>
      <c r="D493" s="101">
        <v>44119</v>
      </c>
      <c r="E493" s="100" t="s">
        <v>1095</v>
      </c>
      <c r="F493" s="100" t="s">
        <v>234</v>
      </c>
      <c r="G493" s="100" t="s">
        <v>1096</v>
      </c>
      <c r="H493" s="100" t="s">
        <v>1097</v>
      </c>
      <c r="I493" s="100"/>
      <c r="J493" s="100">
        <v>950</v>
      </c>
      <c r="K493" s="100">
        <v>950</v>
      </c>
    </row>
    <row r="494" spans="1:11" x14ac:dyDescent="0.3">
      <c r="A494" s="100" t="s">
        <v>445</v>
      </c>
      <c r="B494" s="100" t="s">
        <v>472</v>
      </c>
      <c r="C494" s="100" t="s">
        <v>473</v>
      </c>
      <c r="D494" s="101">
        <v>44123</v>
      </c>
      <c r="E494" s="100" t="s">
        <v>1098</v>
      </c>
      <c r="F494" s="100" t="s">
        <v>234</v>
      </c>
      <c r="G494" s="100" t="s">
        <v>1099</v>
      </c>
      <c r="H494" s="100" t="s">
        <v>1100</v>
      </c>
      <c r="I494" s="100"/>
      <c r="J494" s="100">
        <v>750</v>
      </c>
      <c r="K494" s="100">
        <v>750</v>
      </c>
    </row>
    <row r="495" spans="1:11" x14ac:dyDescent="0.3">
      <c r="A495" s="100" t="s">
        <v>445</v>
      </c>
      <c r="B495" s="100" t="s">
        <v>472</v>
      </c>
      <c r="C495" s="100" t="s">
        <v>473</v>
      </c>
      <c r="D495" s="101">
        <v>44124</v>
      </c>
      <c r="E495" s="100" t="s">
        <v>925</v>
      </c>
      <c r="F495" s="100" t="s">
        <v>234</v>
      </c>
      <c r="G495" s="100" t="s">
        <v>926</v>
      </c>
      <c r="H495" s="100" t="s">
        <v>926</v>
      </c>
      <c r="I495" s="100">
        <v>950</v>
      </c>
      <c r="J495" s="100"/>
      <c r="K495" s="100">
        <v>-950</v>
      </c>
    </row>
    <row r="496" spans="1:11" x14ac:dyDescent="0.3">
      <c r="A496" s="100" t="s">
        <v>445</v>
      </c>
      <c r="B496" s="100" t="s">
        <v>472</v>
      </c>
      <c r="C496" s="100" t="s">
        <v>473</v>
      </c>
      <c r="D496" s="101">
        <v>44124</v>
      </c>
      <c r="E496" s="100" t="s">
        <v>927</v>
      </c>
      <c r="F496" s="100" t="s">
        <v>234</v>
      </c>
      <c r="G496" s="100" t="s">
        <v>928</v>
      </c>
      <c r="H496" s="100" t="s">
        <v>928</v>
      </c>
      <c r="I496" s="100">
        <v>1791.63</v>
      </c>
      <c r="J496" s="100"/>
      <c r="K496" s="100">
        <v>-1791.63</v>
      </c>
    </row>
    <row r="497" spans="1:11" x14ac:dyDescent="0.3">
      <c r="A497" s="100" t="s">
        <v>445</v>
      </c>
      <c r="B497" s="100" t="s">
        <v>472</v>
      </c>
      <c r="C497" s="100" t="s">
        <v>473</v>
      </c>
      <c r="D497" s="101">
        <v>44124</v>
      </c>
      <c r="E497" s="100" t="s">
        <v>1101</v>
      </c>
      <c r="F497" s="100" t="s">
        <v>234</v>
      </c>
      <c r="G497" s="100" t="s">
        <v>1102</v>
      </c>
      <c r="H497" s="100" t="s">
        <v>1103</v>
      </c>
      <c r="I497" s="100"/>
      <c r="J497" s="100">
        <v>1791.63</v>
      </c>
      <c r="K497" s="100">
        <v>1791.63</v>
      </c>
    </row>
    <row r="498" spans="1:11" x14ac:dyDescent="0.3">
      <c r="A498" s="100" t="s">
        <v>445</v>
      </c>
      <c r="B498" s="100" t="s">
        <v>472</v>
      </c>
      <c r="C498" s="100" t="s">
        <v>473</v>
      </c>
      <c r="D498" s="101">
        <v>44127</v>
      </c>
      <c r="E498" s="100" t="s">
        <v>931</v>
      </c>
      <c r="F498" s="100" t="s">
        <v>234</v>
      </c>
      <c r="G498" s="100" t="s">
        <v>932</v>
      </c>
      <c r="H498" s="100" t="s">
        <v>932</v>
      </c>
      <c r="I498" s="100">
        <v>750</v>
      </c>
      <c r="J498" s="100"/>
      <c r="K498" s="100">
        <v>-750</v>
      </c>
    </row>
    <row r="499" spans="1:11" x14ac:dyDescent="0.3">
      <c r="A499" s="100" t="s">
        <v>445</v>
      </c>
      <c r="B499" s="100" t="s">
        <v>472</v>
      </c>
      <c r="C499" s="100" t="s">
        <v>473</v>
      </c>
      <c r="D499" s="101">
        <v>44127</v>
      </c>
      <c r="E499" s="100" t="s">
        <v>933</v>
      </c>
      <c r="F499" s="100" t="s">
        <v>234</v>
      </c>
      <c r="G499" s="100" t="s">
        <v>934</v>
      </c>
      <c r="H499" s="100" t="s">
        <v>934</v>
      </c>
      <c r="I499" s="100">
        <v>7500</v>
      </c>
      <c r="J499" s="100"/>
      <c r="K499" s="100">
        <v>-7500</v>
      </c>
    </row>
    <row r="500" spans="1:11" x14ac:dyDescent="0.3">
      <c r="A500" s="100" t="s">
        <v>445</v>
      </c>
      <c r="B500" s="100" t="s">
        <v>472</v>
      </c>
      <c r="C500" s="100" t="s">
        <v>473</v>
      </c>
      <c r="D500" s="101">
        <v>44129</v>
      </c>
      <c r="E500" s="100" t="s">
        <v>1104</v>
      </c>
      <c r="F500" s="100" t="s">
        <v>234</v>
      </c>
      <c r="G500" s="100" t="s">
        <v>1105</v>
      </c>
      <c r="H500" s="100" t="s">
        <v>1106</v>
      </c>
      <c r="I500" s="100"/>
      <c r="J500" s="100">
        <v>2030</v>
      </c>
      <c r="K500" s="100">
        <v>2030</v>
      </c>
    </row>
    <row r="501" spans="1:11" x14ac:dyDescent="0.3">
      <c r="A501" s="100" t="s">
        <v>445</v>
      </c>
      <c r="B501" s="100" t="s">
        <v>472</v>
      </c>
      <c r="C501" s="100" t="s">
        <v>473</v>
      </c>
      <c r="D501" s="101">
        <v>44130</v>
      </c>
      <c r="E501" s="100" t="s">
        <v>935</v>
      </c>
      <c r="F501" s="100" t="s">
        <v>234</v>
      </c>
      <c r="G501" s="100" t="s">
        <v>936</v>
      </c>
      <c r="H501" s="100" t="s">
        <v>936</v>
      </c>
      <c r="I501" s="100">
        <v>2030</v>
      </c>
      <c r="J501" s="100"/>
      <c r="K501" s="100">
        <v>-2030</v>
      </c>
    </row>
    <row r="502" spans="1:11" x14ac:dyDescent="0.3">
      <c r="A502" s="100" t="s">
        <v>445</v>
      </c>
      <c r="B502" s="100" t="s">
        <v>472</v>
      </c>
      <c r="C502" s="100" t="s">
        <v>473</v>
      </c>
      <c r="D502" s="101">
        <v>44131</v>
      </c>
      <c r="E502" s="100" t="s">
        <v>937</v>
      </c>
      <c r="F502" s="100" t="s">
        <v>234</v>
      </c>
      <c r="G502" s="100" t="s">
        <v>938</v>
      </c>
      <c r="H502" s="100" t="s">
        <v>938</v>
      </c>
      <c r="I502" s="100">
        <v>2470</v>
      </c>
      <c r="J502" s="100"/>
      <c r="K502" s="100">
        <v>-2470</v>
      </c>
    </row>
    <row r="503" spans="1:11" x14ac:dyDescent="0.3">
      <c r="A503" s="100" t="s">
        <v>445</v>
      </c>
      <c r="B503" s="100" t="s">
        <v>472</v>
      </c>
      <c r="C503" s="100" t="s">
        <v>473</v>
      </c>
      <c r="D503" s="101">
        <v>44131</v>
      </c>
      <c r="E503" s="100" t="s">
        <v>1107</v>
      </c>
      <c r="F503" s="100" t="s">
        <v>234</v>
      </c>
      <c r="G503" s="100" t="s">
        <v>1108</v>
      </c>
      <c r="H503" s="100" t="s">
        <v>1109</v>
      </c>
      <c r="I503" s="100"/>
      <c r="J503" s="100">
        <v>2470</v>
      </c>
      <c r="K503" s="100">
        <v>2470</v>
      </c>
    </row>
    <row r="504" spans="1:11" x14ac:dyDescent="0.3">
      <c r="A504" s="100" t="s">
        <v>445</v>
      </c>
      <c r="B504" s="100" t="s">
        <v>472</v>
      </c>
      <c r="C504" s="100" t="s">
        <v>473</v>
      </c>
      <c r="D504" s="101">
        <v>44133</v>
      </c>
      <c r="E504" s="100" t="s">
        <v>941</v>
      </c>
      <c r="F504" s="100" t="s">
        <v>234</v>
      </c>
      <c r="G504" s="100" t="s">
        <v>942</v>
      </c>
      <c r="H504" s="100" t="s">
        <v>942</v>
      </c>
      <c r="I504" s="100">
        <v>65</v>
      </c>
      <c r="J504" s="100"/>
      <c r="K504" s="100">
        <v>-65</v>
      </c>
    </row>
    <row r="505" spans="1:11" x14ac:dyDescent="0.3">
      <c r="A505" s="100" t="s">
        <v>445</v>
      </c>
      <c r="B505" s="100" t="s">
        <v>472</v>
      </c>
      <c r="C505" s="100" t="s">
        <v>473</v>
      </c>
      <c r="D505" s="101">
        <v>44133</v>
      </c>
      <c r="E505" s="100" t="s">
        <v>943</v>
      </c>
      <c r="F505" s="100" t="s">
        <v>234</v>
      </c>
      <c r="G505" s="100" t="s">
        <v>944</v>
      </c>
      <c r="H505" s="100" t="s">
        <v>944</v>
      </c>
      <c r="I505" s="100">
        <v>65</v>
      </c>
      <c r="J505" s="100"/>
      <c r="K505" s="100">
        <v>-65</v>
      </c>
    </row>
    <row r="506" spans="1:11" x14ac:dyDescent="0.3">
      <c r="A506" s="100" t="s">
        <v>445</v>
      </c>
      <c r="B506" s="100" t="s">
        <v>472</v>
      </c>
      <c r="C506" s="100" t="s">
        <v>473</v>
      </c>
      <c r="D506" s="101">
        <v>44133</v>
      </c>
      <c r="E506" s="100" t="s">
        <v>945</v>
      </c>
      <c r="F506" s="100" t="s">
        <v>234</v>
      </c>
      <c r="G506" s="100" t="s">
        <v>946</v>
      </c>
      <c r="H506" s="100" t="s">
        <v>946</v>
      </c>
      <c r="I506" s="100">
        <v>65</v>
      </c>
      <c r="J506" s="100"/>
      <c r="K506" s="100">
        <v>-65</v>
      </c>
    </row>
    <row r="507" spans="1:11" x14ac:dyDescent="0.3">
      <c r="A507" s="100" t="s">
        <v>445</v>
      </c>
      <c r="B507" s="100" t="s">
        <v>472</v>
      </c>
      <c r="C507" s="100" t="s">
        <v>473</v>
      </c>
      <c r="D507" s="101">
        <v>44133</v>
      </c>
      <c r="E507" s="100" t="s">
        <v>947</v>
      </c>
      <c r="F507" s="100" t="s">
        <v>234</v>
      </c>
      <c r="G507" s="100" t="s">
        <v>948</v>
      </c>
      <c r="H507" s="100" t="s">
        <v>948</v>
      </c>
      <c r="I507" s="100">
        <v>65</v>
      </c>
      <c r="J507" s="100"/>
      <c r="K507" s="100">
        <v>-65</v>
      </c>
    </row>
    <row r="508" spans="1:11" x14ac:dyDescent="0.3">
      <c r="A508" s="100" t="s">
        <v>445</v>
      </c>
      <c r="B508" s="100" t="s">
        <v>472</v>
      </c>
      <c r="C508" s="100" t="s">
        <v>473</v>
      </c>
      <c r="D508" s="101">
        <v>44133</v>
      </c>
      <c r="E508" s="100" t="s">
        <v>949</v>
      </c>
      <c r="F508" s="100" t="s">
        <v>234</v>
      </c>
      <c r="G508" s="100" t="s">
        <v>950</v>
      </c>
      <c r="H508" s="100" t="s">
        <v>950</v>
      </c>
      <c r="I508" s="100">
        <v>65</v>
      </c>
      <c r="J508" s="100"/>
      <c r="K508" s="100">
        <v>-65</v>
      </c>
    </row>
    <row r="509" spans="1:11" x14ac:dyDescent="0.3">
      <c r="A509" s="100" t="s">
        <v>445</v>
      </c>
      <c r="B509" s="100" t="s">
        <v>472</v>
      </c>
      <c r="C509" s="100" t="s">
        <v>473</v>
      </c>
      <c r="D509" s="101">
        <v>44133</v>
      </c>
      <c r="E509" s="100" t="s">
        <v>951</v>
      </c>
      <c r="F509" s="100" t="s">
        <v>234</v>
      </c>
      <c r="G509" s="100" t="s">
        <v>952</v>
      </c>
      <c r="H509" s="100" t="s">
        <v>952</v>
      </c>
      <c r="I509" s="100">
        <v>65</v>
      </c>
      <c r="J509" s="100"/>
      <c r="K509" s="100">
        <v>-65</v>
      </c>
    </row>
    <row r="510" spans="1:11" x14ac:dyDescent="0.3">
      <c r="A510" s="100" t="s">
        <v>445</v>
      </c>
      <c r="B510" s="100" t="s">
        <v>472</v>
      </c>
      <c r="C510" s="100" t="s">
        <v>473</v>
      </c>
      <c r="D510" s="101">
        <v>44133</v>
      </c>
      <c r="E510" s="100" t="s">
        <v>953</v>
      </c>
      <c r="F510" s="100" t="s">
        <v>234</v>
      </c>
      <c r="G510" s="100" t="s">
        <v>954</v>
      </c>
      <c r="H510" s="100" t="s">
        <v>954</v>
      </c>
      <c r="I510" s="100">
        <v>65</v>
      </c>
      <c r="J510" s="100"/>
      <c r="K510" s="100">
        <v>-65</v>
      </c>
    </row>
    <row r="511" spans="1:11" x14ac:dyDescent="0.3">
      <c r="A511" s="100" t="s">
        <v>445</v>
      </c>
      <c r="B511" s="100" t="s">
        <v>472</v>
      </c>
      <c r="C511" s="100" t="s">
        <v>473</v>
      </c>
      <c r="D511" s="101">
        <v>44133</v>
      </c>
      <c r="E511" s="100" t="s">
        <v>955</v>
      </c>
      <c r="F511" s="100" t="s">
        <v>234</v>
      </c>
      <c r="G511" s="100" t="s">
        <v>956</v>
      </c>
      <c r="H511" s="100" t="s">
        <v>956</v>
      </c>
      <c r="I511" s="100">
        <v>730</v>
      </c>
      <c r="J511" s="100"/>
      <c r="K511" s="100">
        <v>-730</v>
      </c>
    </row>
    <row r="512" spans="1:11" x14ac:dyDescent="0.3">
      <c r="A512" s="100" t="s">
        <v>445</v>
      </c>
      <c r="B512" s="100" t="s">
        <v>472</v>
      </c>
      <c r="C512" s="100" t="s">
        <v>473</v>
      </c>
      <c r="D512" s="101">
        <v>44133</v>
      </c>
      <c r="E512" s="100" t="s">
        <v>1110</v>
      </c>
      <c r="F512" s="100" t="s">
        <v>234</v>
      </c>
      <c r="G512" s="100" t="s">
        <v>1077</v>
      </c>
      <c r="H512" s="100" t="s">
        <v>1111</v>
      </c>
      <c r="I512" s="100"/>
      <c r="J512" s="100">
        <v>65</v>
      </c>
      <c r="K512" s="100">
        <v>65</v>
      </c>
    </row>
    <row r="513" spans="1:11" x14ac:dyDescent="0.3">
      <c r="A513" s="100" t="s">
        <v>445</v>
      </c>
      <c r="B513" s="100" t="s">
        <v>472</v>
      </c>
      <c r="C513" s="100" t="s">
        <v>473</v>
      </c>
      <c r="D513" s="101">
        <v>44133</v>
      </c>
      <c r="E513" s="100" t="s">
        <v>1112</v>
      </c>
      <c r="F513" s="100" t="s">
        <v>234</v>
      </c>
      <c r="G513" s="100" t="s">
        <v>1077</v>
      </c>
      <c r="H513" s="100" t="s">
        <v>1113</v>
      </c>
      <c r="I513" s="100"/>
      <c r="J513" s="100">
        <v>65</v>
      </c>
      <c r="K513" s="100">
        <v>65</v>
      </c>
    </row>
    <row r="514" spans="1:11" x14ac:dyDescent="0.3">
      <c r="A514" s="100" t="s">
        <v>445</v>
      </c>
      <c r="B514" s="100" t="s">
        <v>472</v>
      </c>
      <c r="C514" s="100" t="s">
        <v>473</v>
      </c>
      <c r="D514" s="101">
        <v>44133</v>
      </c>
      <c r="E514" s="100" t="s">
        <v>1114</v>
      </c>
      <c r="F514" s="100" t="s">
        <v>234</v>
      </c>
      <c r="G514" s="100" t="s">
        <v>1077</v>
      </c>
      <c r="H514" s="100" t="s">
        <v>1115</v>
      </c>
      <c r="I514" s="100"/>
      <c r="J514" s="100">
        <v>65</v>
      </c>
      <c r="K514" s="100">
        <v>65</v>
      </c>
    </row>
    <row r="515" spans="1:11" x14ac:dyDescent="0.3">
      <c r="A515" s="100" t="s">
        <v>445</v>
      </c>
      <c r="B515" s="100" t="s">
        <v>472</v>
      </c>
      <c r="C515" s="100" t="s">
        <v>473</v>
      </c>
      <c r="D515" s="101">
        <v>44133</v>
      </c>
      <c r="E515" s="100" t="s">
        <v>1116</v>
      </c>
      <c r="F515" s="100" t="s">
        <v>234</v>
      </c>
      <c r="G515" s="100" t="s">
        <v>1077</v>
      </c>
      <c r="H515" s="100" t="s">
        <v>1117</v>
      </c>
      <c r="I515" s="100"/>
      <c r="J515" s="100">
        <v>65</v>
      </c>
      <c r="K515" s="100">
        <v>65</v>
      </c>
    </row>
    <row r="516" spans="1:11" x14ac:dyDescent="0.3">
      <c r="A516" s="100" t="s">
        <v>445</v>
      </c>
      <c r="B516" s="100" t="s">
        <v>472</v>
      </c>
      <c r="C516" s="100" t="s">
        <v>473</v>
      </c>
      <c r="D516" s="101">
        <v>44133</v>
      </c>
      <c r="E516" s="100" t="s">
        <v>1118</v>
      </c>
      <c r="F516" s="100" t="s">
        <v>234</v>
      </c>
      <c r="G516" s="100" t="s">
        <v>1077</v>
      </c>
      <c r="H516" s="100" t="s">
        <v>1119</v>
      </c>
      <c r="I516" s="100"/>
      <c r="J516" s="100">
        <v>65</v>
      </c>
      <c r="K516" s="100">
        <v>65</v>
      </c>
    </row>
    <row r="517" spans="1:11" x14ac:dyDescent="0.3">
      <c r="A517" s="100" t="s">
        <v>445</v>
      </c>
      <c r="B517" s="100" t="s">
        <v>472</v>
      </c>
      <c r="C517" s="100" t="s">
        <v>473</v>
      </c>
      <c r="D517" s="101">
        <v>44133</v>
      </c>
      <c r="E517" s="100" t="s">
        <v>1120</v>
      </c>
      <c r="F517" s="100" t="s">
        <v>234</v>
      </c>
      <c r="G517" s="100" t="s">
        <v>1077</v>
      </c>
      <c r="H517" s="100" t="s">
        <v>1121</v>
      </c>
      <c r="I517" s="100"/>
      <c r="J517" s="100">
        <v>65</v>
      </c>
      <c r="K517" s="100">
        <v>65</v>
      </c>
    </row>
    <row r="518" spans="1:11" x14ac:dyDescent="0.3">
      <c r="A518" s="100" t="s">
        <v>445</v>
      </c>
      <c r="B518" s="100" t="s">
        <v>472</v>
      </c>
      <c r="C518" s="100" t="s">
        <v>473</v>
      </c>
      <c r="D518" s="101">
        <v>44133</v>
      </c>
      <c r="E518" s="100" t="s">
        <v>1122</v>
      </c>
      <c r="F518" s="100" t="s">
        <v>234</v>
      </c>
      <c r="G518" s="100" t="s">
        <v>1077</v>
      </c>
      <c r="H518" s="100" t="s">
        <v>1123</v>
      </c>
      <c r="I518" s="100"/>
      <c r="J518" s="100">
        <v>65</v>
      </c>
      <c r="K518" s="100">
        <v>65</v>
      </c>
    </row>
    <row r="519" spans="1:11" x14ac:dyDescent="0.3">
      <c r="A519" s="100" t="s">
        <v>445</v>
      </c>
      <c r="B519" s="100" t="s">
        <v>472</v>
      </c>
      <c r="C519" s="100" t="s">
        <v>473</v>
      </c>
      <c r="D519" s="101">
        <v>44133</v>
      </c>
      <c r="E519" s="100" t="s">
        <v>1124</v>
      </c>
      <c r="F519" s="100" t="s">
        <v>234</v>
      </c>
      <c r="G519" s="100" t="s">
        <v>1125</v>
      </c>
      <c r="H519" s="100" t="s">
        <v>1126</v>
      </c>
      <c r="I519" s="100"/>
      <c r="J519" s="100">
        <v>730</v>
      </c>
      <c r="K519" s="100">
        <v>730</v>
      </c>
    </row>
    <row r="520" spans="1:11" x14ac:dyDescent="0.3">
      <c r="A520" s="100" t="s">
        <v>445</v>
      </c>
      <c r="B520" s="100" t="s">
        <v>472</v>
      </c>
      <c r="C520" s="100" t="s">
        <v>473</v>
      </c>
      <c r="D520" s="101">
        <v>44134</v>
      </c>
      <c r="E520" s="100" t="s">
        <v>959</v>
      </c>
      <c r="F520" s="100" t="s">
        <v>234</v>
      </c>
      <c r="G520" s="100" t="s">
        <v>960</v>
      </c>
      <c r="H520" s="100" t="s">
        <v>960</v>
      </c>
      <c r="I520" s="100">
        <v>65</v>
      </c>
      <c r="J520" s="100"/>
      <c r="K520" s="100">
        <v>-65</v>
      </c>
    </row>
    <row r="521" spans="1:11" x14ac:dyDescent="0.3">
      <c r="A521" s="100" t="s">
        <v>445</v>
      </c>
      <c r="B521" s="100" t="s">
        <v>472</v>
      </c>
      <c r="C521" s="100" t="s">
        <v>473</v>
      </c>
      <c r="D521" s="101">
        <v>44134</v>
      </c>
      <c r="E521" s="100" t="s">
        <v>961</v>
      </c>
      <c r="F521" s="100" t="s">
        <v>234</v>
      </c>
      <c r="G521" s="100" t="s">
        <v>962</v>
      </c>
      <c r="H521" s="100" t="s">
        <v>962</v>
      </c>
      <c r="I521" s="100">
        <v>65</v>
      </c>
      <c r="J521" s="100"/>
      <c r="K521" s="100">
        <v>-65</v>
      </c>
    </row>
    <row r="522" spans="1:11" x14ac:dyDescent="0.3">
      <c r="A522" s="100" t="s">
        <v>445</v>
      </c>
      <c r="B522" s="100" t="s">
        <v>472</v>
      </c>
      <c r="C522" s="100" t="s">
        <v>473</v>
      </c>
      <c r="D522" s="101">
        <v>44134</v>
      </c>
      <c r="E522" s="100" t="s">
        <v>963</v>
      </c>
      <c r="F522" s="100" t="s">
        <v>234</v>
      </c>
      <c r="G522" s="100" t="s">
        <v>964</v>
      </c>
      <c r="H522" s="100" t="s">
        <v>964</v>
      </c>
      <c r="I522" s="100">
        <v>65</v>
      </c>
      <c r="J522" s="100"/>
      <c r="K522" s="100">
        <v>-65</v>
      </c>
    </row>
    <row r="523" spans="1:11" x14ac:dyDescent="0.3">
      <c r="A523" s="100" t="s">
        <v>445</v>
      </c>
      <c r="B523" s="100" t="s">
        <v>472</v>
      </c>
      <c r="C523" s="100" t="s">
        <v>473</v>
      </c>
      <c r="D523" s="101">
        <v>44134</v>
      </c>
      <c r="E523" s="100" t="s">
        <v>965</v>
      </c>
      <c r="F523" s="100" t="s">
        <v>234</v>
      </c>
      <c r="G523" s="100" t="s">
        <v>966</v>
      </c>
      <c r="H523" s="100" t="s">
        <v>966</v>
      </c>
      <c r="I523" s="100">
        <v>65</v>
      </c>
      <c r="J523" s="100"/>
      <c r="K523" s="100">
        <v>-65</v>
      </c>
    </row>
    <row r="524" spans="1:11" x14ac:dyDescent="0.3">
      <c r="A524" s="100" t="s">
        <v>445</v>
      </c>
      <c r="B524" s="100" t="s">
        <v>472</v>
      </c>
      <c r="C524" s="100" t="s">
        <v>473</v>
      </c>
      <c r="D524" s="101">
        <v>44134</v>
      </c>
      <c r="E524" s="100" t="s">
        <v>967</v>
      </c>
      <c r="F524" s="100" t="s">
        <v>234</v>
      </c>
      <c r="G524" s="100" t="s">
        <v>968</v>
      </c>
      <c r="H524" s="100" t="s">
        <v>968</v>
      </c>
      <c r="I524" s="100">
        <v>65</v>
      </c>
      <c r="J524" s="100"/>
      <c r="K524" s="100">
        <v>-65</v>
      </c>
    </row>
    <row r="525" spans="1:11" x14ac:dyDescent="0.3">
      <c r="A525" s="100" t="s">
        <v>445</v>
      </c>
      <c r="B525" s="100" t="s">
        <v>472</v>
      </c>
      <c r="C525" s="100" t="s">
        <v>473</v>
      </c>
      <c r="D525" s="101">
        <v>44134</v>
      </c>
      <c r="E525" s="100" t="s">
        <v>969</v>
      </c>
      <c r="F525" s="100" t="s">
        <v>234</v>
      </c>
      <c r="G525" s="100" t="s">
        <v>970</v>
      </c>
      <c r="H525" s="100" t="s">
        <v>970</v>
      </c>
      <c r="I525" s="100">
        <v>65</v>
      </c>
      <c r="J525" s="100"/>
      <c r="K525" s="100">
        <v>-65</v>
      </c>
    </row>
    <row r="526" spans="1:11" x14ac:dyDescent="0.3">
      <c r="A526" s="100" t="s">
        <v>445</v>
      </c>
      <c r="B526" s="100" t="s">
        <v>472</v>
      </c>
      <c r="C526" s="100" t="s">
        <v>473</v>
      </c>
      <c r="D526" s="101">
        <v>44134</v>
      </c>
      <c r="E526" s="100" t="s">
        <v>971</v>
      </c>
      <c r="F526" s="100" t="s">
        <v>234</v>
      </c>
      <c r="G526" s="100" t="s">
        <v>972</v>
      </c>
      <c r="H526" s="100" t="s">
        <v>972</v>
      </c>
      <c r="I526" s="100">
        <v>110</v>
      </c>
      <c r="J526" s="100"/>
      <c r="K526" s="100">
        <v>-110</v>
      </c>
    </row>
    <row r="527" spans="1:11" x14ac:dyDescent="0.3">
      <c r="A527" s="100" t="s">
        <v>445</v>
      </c>
      <c r="B527" s="100" t="s">
        <v>472</v>
      </c>
      <c r="C527" s="100" t="s">
        <v>473</v>
      </c>
      <c r="D527" s="101">
        <v>44134</v>
      </c>
      <c r="E527" s="100" t="s">
        <v>1127</v>
      </c>
      <c r="F527" s="100" t="s">
        <v>234</v>
      </c>
      <c r="G527" s="100" t="s">
        <v>1077</v>
      </c>
      <c r="H527" s="100" t="s">
        <v>1128</v>
      </c>
      <c r="I527" s="100"/>
      <c r="J527" s="100">
        <v>65</v>
      </c>
      <c r="K527" s="100">
        <v>65</v>
      </c>
    </row>
    <row r="528" spans="1:11" x14ac:dyDescent="0.3">
      <c r="A528" s="100" t="s">
        <v>445</v>
      </c>
      <c r="B528" s="100" t="s">
        <v>472</v>
      </c>
      <c r="C528" s="100" t="s">
        <v>473</v>
      </c>
      <c r="D528" s="101">
        <v>44134</v>
      </c>
      <c r="E528" s="100" t="s">
        <v>1129</v>
      </c>
      <c r="F528" s="100" t="s">
        <v>234</v>
      </c>
      <c r="G528" s="100" t="s">
        <v>1077</v>
      </c>
      <c r="H528" s="100" t="s">
        <v>1130</v>
      </c>
      <c r="I528" s="100"/>
      <c r="J528" s="100">
        <v>65</v>
      </c>
      <c r="K528" s="100">
        <v>65</v>
      </c>
    </row>
    <row r="529" spans="1:11" x14ac:dyDescent="0.3">
      <c r="A529" s="100" t="s">
        <v>445</v>
      </c>
      <c r="B529" s="100" t="s">
        <v>472</v>
      </c>
      <c r="C529" s="100" t="s">
        <v>473</v>
      </c>
      <c r="D529" s="101">
        <v>44134</v>
      </c>
      <c r="E529" s="100" t="s">
        <v>1131</v>
      </c>
      <c r="F529" s="100" t="s">
        <v>234</v>
      </c>
      <c r="G529" s="100" t="s">
        <v>1077</v>
      </c>
      <c r="H529" s="100" t="s">
        <v>1132</v>
      </c>
      <c r="I529" s="100"/>
      <c r="J529" s="100">
        <v>65</v>
      </c>
      <c r="K529" s="100">
        <v>65</v>
      </c>
    </row>
    <row r="530" spans="1:11" x14ac:dyDescent="0.3">
      <c r="A530" s="100" t="s">
        <v>445</v>
      </c>
      <c r="B530" s="100" t="s">
        <v>472</v>
      </c>
      <c r="C530" s="100" t="s">
        <v>473</v>
      </c>
      <c r="D530" s="101">
        <v>44134</v>
      </c>
      <c r="E530" s="100" t="s">
        <v>1133</v>
      </c>
      <c r="F530" s="100" t="s">
        <v>234</v>
      </c>
      <c r="G530" s="100" t="s">
        <v>1077</v>
      </c>
      <c r="H530" s="100" t="s">
        <v>1134</v>
      </c>
      <c r="I530" s="100"/>
      <c r="J530" s="100">
        <v>65</v>
      </c>
      <c r="K530" s="100">
        <v>65</v>
      </c>
    </row>
    <row r="531" spans="1:11" x14ac:dyDescent="0.3">
      <c r="A531" s="100" t="s">
        <v>445</v>
      </c>
      <c r="B531" s="100" t="s">
        <v>472</v>
      </c>
      <c r="C531" s="100" t="s">
        <v>473</v>
      </c>
      <c r="D531" s="101">
        <v>44134</v>
      </c>
      <c r="E531" s="100" t="s">
        <v>1135</v>
      </c>
      <c r="F531" s="100" t="s">
        <v>234</v>
      </c>
      <c r="G531" s="100" t="s">
        <v>1077</v>
      </c>
      <c r="H531" s="100" t="s">
        <v>1136</v>
      </c>
      <c r="I531" s="100"/>
      <c r="J531" s="100">
        <v>65</v>
      </c>
      <c r="K531" s="100">
        <v>65</v>
      </c>
    </row>
    <row r="532" spans="1:11" x14ac:dyDescent="0.3">
      <c r="A532" s="100" t="s">
        <v>445</v>
      </c>
      <c r="B532" s="100" t="s">
        <v>472</v>
      </c>
      <c r="C532" s="100" t="s">
        <v>473</v>
      </c>
      <c r="D532" s="101">
        <v>44134</v>
      </c>
      <c r="E532" s="100" t="s">
        <v>1137</v>
      </c>
      <c r="F532" s="100" t="s">
        <v>234</v>
      </c>
      <c r="G532" s="100" t="s">
        <v>1077</v>
      </c>
      <c r="H532" s="100" t="s">
        <v>1138</v>
      </c>
      <c r="I532" s="100"/>
      <c r="J532" s="100">
        <v>65</v>
      </c>
      <c r="K532" s="100">
        <v>65</v>
      </c>
    </row>
    <row r="533" spans="1:11" x14ac:dyDescent="0.3">
      <c r="A533" s="100" t="s">
        <v>445</v>
      </c>
      <c r="B533" s="100" t="s">
        <v>472</v>
      </c>
      <c r="C533" s="100" t="s">
        <v>473</v>
      </c>
      <c r="D533" s="101">
        <v>44134</v>
      </c>
      <c r="E533" s="100" t="s">
        <v>1139</v>
      </c>
      <c r="F533" s="100" t="s">
        <v>234</v>
      </c>
      <c r="G533" s="100" t="s">
        <v>1140</v>
      </c>
      <c r="H533" s="100" t="s">
        <v>1141</v>
      </c>
      <c r="I533" s="100"/>
      <c r="J533" s="100">
        <v>110</v>
      </c>
      <c r="K533" s="100">
        <v>110</v>
      </c>
    </row>
    <row r="534" spans="1:11" x14ac:dyDescent="0.3">
      <c r="A534" s="100" t="s">
        <v>445</v>
      </c>
      <c r="B534" s="100" t="s">
        <v>472</v>
      </c>
      <c r="C534" s="100" t="s">
        <v>473</v>
      </c>
      <c r="D534" s="101">
        <v>44134</v>
      </c>
      <c r="E534" s="100" t="s">
        <v>987</v>
      </c>
      <c r="F534" s="100" t="s">
        <v>234</v>
      </c>
      <c r="G534" s="100" t="s">
        <v>1142</v>
      </c>
      <c r="H534" s="100" t="s">
        <v>1058</v>
      </c>
      <c r="I534" s="100"/>
      <c r="J534" s="100">
        <v>3890.77</v>
      </c>
      <c r="K534" s="100">
        <v>3890.77</v>
      </c>
    </row>
    <row r="535" spans="1:11" x14ac:dyDescent="0.3">
      <c r="A535" s="100" t="s">
        <v>445</v>
      </c>
      <c r="B535" s="100" t="s">
        <v>472</v>
      </c>
      <c r="C535" s="100" t="s">
        <v>473</v>
      </c>
      <c r="D535" s="101">
        <v>44135</v>
      </c>
      <c r="E535" s="100" t="s">
        <v>1143</v>
      </c>
      <c r="F535" s="100" t="s">
        <v>234</v>
      </c>
      <c r="G535" s="100" t="s">
        <v>503</v>
      </c>
      <c r="H535" s="100" t="s">
        <v>1144</v>
      </c>
      <c r="I535" s="100"/>
      <c r="J535" s="100">
        <v>34.229999999999997</v>
      </c>
      <c r="K535" s="100">
        <v>34.229999999999997</v>
      </c>
    </row>
    <row r="536" spans="1:11" x14ac:dyDescent="0.3">
      <c r="A536" s="100" t="s">
        <v>445</v>
      </c>
      <c r="B536" s="100" t="s">
        <v>472</v>
      </c>
      <c r="C536" s="100" t="s">
        <v>473</v>
      </c>
      <c r="D536" s="101">
        <v>44136</v>
      </c>
      <c r="E536" s="100" t="s">
        <v>1062</v>
      </c>
      <c r="F536" s="100" t="s">
        <v>234</v>
      </c>
      <c r="G536" s="100" t="s">
        <v>479</v>
      </c>
      <c r="H536" s="100" t="s">
        <v>1063</v>
      </c>
      <c r="I536" s="100"/>
      <c r="J536" s="100">
        <v>940</v>
      </c>
      <c r="K536" s="100">
        <v>940</v>
      </c>
    </row>
    <row r="537" spans="1:11" x14ac:dyDescent="0.3">
      <c r="A537" s="100" t="s">
        <v>445</v>
      </c>
      <c r="B537" s="100" t="s">
        <v>472</v>
      </c>
      <c r="C537" s="100" t="s">
        <v>473</v>
      </c>
      <c r="D537" s="101">
        <v>44138</v>
      </c>
      <c r="E537" s="100" t="s">
        <v>979</v>
      </c>
      <c r="F537" s="100" t="s">
        <v>234</v>
      </c>
      <c r="G537" s="100" t="s">
        <v>980</v>
      </c>
      <c r="H537" s="100" t="s">
        <v>980</v>
      </c>
      <c r="I537" s="100">
        <v>34.229999999999997</v>
      </c>
      <c r="J537" s="100"/>
      <c r="K537" s="100">
        <v>-34.229999999999997</v>
      </c>
    </row>
    <row r="538" spans="1:11" x14ac:dyDescent="0.3">
      <c r="A538" s="100" t="s">
        <v>445</v>
      </c>
      <c r="B538" s="100" t="s">
        <v>472</v>
      </c>
      <c r="C538" s="100" t="s">
        <v>473</v>
      </c>
      <c r="D538" s="101">
        <v>44141</v>
      </c>
      <c r="E538" s="100" t="s">
        <v>987</v>
      </c>
      <c r="F538" s="100" t="s">
        <v>234</v>
      </c>
      <c r="G538" s="100" t="s">
        <v>988</v>
      </c>
      <c r="H538" s="100" t="s">
        <v>988</v>
      </c>
      <c r="I538" s="100">
        <v>3890.77</v>
      </c>
      <c r="J538" s="100"/>
      <c r="K538" s="100">
        <v>-3890.77</v>
      </c>
    </row>
    <row r="539" spans="1:11" x14ac:dyDescent="0.3">
      <c r="A539" s="100" t="s">
        <v>445</v>
      </c>
      <c r="B539" s="100" t="s">
        <v>472</v>
      </c>
      <c r="C539" s="100" t="s">
        <v>473</v>
      </c>
      <c r="D539" s="101">
        <v>44143</v>
      </c>
      <c r="E539" s="100" t="s">
        <v>1145</v>
      </c>
      <c r="F539" s="100" t="s">
        <v>234</v>
      </c>
      <c r="G539" s="100" t="s">
        <v>1146</v>
      </c>
      <c r="H539" s="100" t="s">
        <v>1147</v>
      </c>
      <c r="I539" s="100"/>
      <c r="J539" s="100">
        <v>2000</v>
      </c>
      <c r="K539" s="100">
        <v>2000</v>
      </c>
    </row>
    <row r="540" spans="1:11" x14ac:dyDescent="0.3">
      <c r="A540" s="100" t="s">
        <v>445</v>
      </c>
      <c r="B540" s="100" t="s">
        <v>472</v>
      </c>
      <c r="C540" s="100" t="s">
        <v>473</v>
      </c>
      <c r="D540" s="101">
        <v>44145</v>
      </c>
      <c r="E540" s="100" t="s">
        <v>989</v>
      </c>
      <c r="F540" s="100" t="s">
        <v>234</v>
      </c>
      <c r="G540" s="100" t="s">
        <v>990</v>
      </c>
      <c r="H540" s="100" t="s">
        <v>990</v>
      </c>
      <c r="I540" s="100">
        <v>51.36</v>
      </c>
      <c r="J540" s="100"/>
      <c r="K540" s="100">
        <v>-51.36</v>
      </c>
    </row>
    <row r="541" spans="1:11" x14ac:dyDescent="0.3">
      <c r="A541" s="100" t="s">
        <v>445</v>
      </c>
      <c r="B541" s="100" t="s">
        <v>472</v>
      </c>
      <c r="C541" s="100" t="s">
        <v>473</v>
      </c>
      <c r="D541" s="101">
        <v>44145</v>
      </c>
      <c r="E541" s="100" t="s">
        <v>991</v>
      </c>
      <c r="F541" s="100" t="s">
        <v>234</v>
      </c>
      <c r="G541" s="100" t="s">
        <v>992</v>
      </c>
      <c r="H541" s="100" t="s">
        <v>992</v>
      </c>
      <c r="I541" s="100">
        <v>107</v>
      </c>
      <c r="J541" s="100"/>
      <c r="K541" s="100">
        <v>-107</v>
      </c>
    </row>
    <row r="542" spans="1:11" x14ac:dyDescent="0.3">
      <c r="A542" s="100" t="s">
        <v>445</v>
      </c>
      <c r="B542" s="100" t="s">
        <v>472</v>
      </c>
      <c r="C542" s="100" t="s">
        <v>473</v>
      </c>
      <c r="D542" s="101">
        <v>44145</v>
      </c>
      <c r="E542" s="100" t="s">
        <v>1148</v>
      </c>
      <c r="F542" s="100" t="s">
        <v>234</v>
      </c>
      <c r="G542" s="100" t="s">
        <v>1149</v>
      </c>
      <c r="H542" s="100" t="s">
        <v>1150</v>
      </c>
      <c r="I542" s="100"/>
      <c r="J542" s="100">
        <v>51.36</v>
      </c>
      <c r="K542" s="100">
        <v>51.36</v>
      </c>
    </row>
    <row r="543" spans="1:11" x14ac:dyDescent="0.3">
      <c r="A543" s="100" t="s">
        <v>445</v>
      </c>
      <c r="B543" s="100" t="s">
        <v>472</v>
      </c>
      <c r="C543" s="100" t="s">
        <v>473</v>
      </c>
      <c r="D543" s="101">
        <v>44145</v>
      </c>
      <c r="E543" s="100" t="s">
        <v>1151</v>
      </c>
      <c r="F543" s="100" t="s">
        <v>234</v>
      </c>
      <c r="G543" s="100" t="s">
        <v>1149</v>
      </c>
      <c r="H543" s="100" t="s">
        <v>1152</v>
      </c>
      <c r="I543" s="100"/>
      <c r="J543" s="100">
        <v>107</v>
      </c>
      <c r="K543" s="100">
        <v>107</v>
      </c>
    </row>
    <row r="544" spans="1:11" x14ac:dyDescent="0.3">
      <c r="A544" s="100" t="s">
        <v>445</v>
      </c>
      <c r="B544" s="100" t="s">
        <v>472</v>
      </c>
      <c r="C544" s="100" t="s">
        <v>473</v>
      </c>
      <c r="D544" s="101">
        <v>44148</v>
      </c>
      <c r="E544" s="100" t="s">
        <v>995</v>
      </c>
      <c r="F544" s="100" t="s">
        <v>234</v>
      </c>
      <c r="G544" s="100" t="s">
        <v>1153</v>
      </c>
      <c r="H544" s="100" t="s">
        <v>1154</v>
      </c>
      <c r="I544" s="100"/>
      <c r="J544" s="100">
        <v>500</v>
      </c>
      <c r="K544" s="100">
        <v>500</v>
      </c>
    </row>
    <row r="545" spans="1:11" x14ac:dyDescent="0.3">
      <c r="A545" s="100" t="s">
        <v>445</v>
      </c>
      <c r="B545" s="100" t="s">
        <v>472</v>
      </c>
      <c r="C545" s="100" t="s">
        <v>473</v>
      </c>
      <c r="D545" s="101">
        <v>44151</v>
      </c>
      <c r="E545" s="100" t="s">
        <v>995</v>
      </c>
      <c r="F545" s="100" t="s">
        <v>234</v>
      </c>
      <c r="G545" s="100" t="s">
        <v>996</v>
      </c>
      <c r="H545" s="100" t="s">
        <v>996</v>
      </c>
      <c r="I545" s="100">
        <v>500</v>
      </c>
      <c r="J545" s="100"/>
      <c r="K545" s="100">
        <v>-500</v>
      </c>
    </row>
    <row r="546" spans="1:11" x14ac:dyDescent="0.3">
      <c r="A546" s="100" t="s">
        <v>445</v>
      </c>
      <c r="B546" s="100" t="s">
        <v>472</v>
      </c>
      <c r="C546" s="100" t="s">
        <v>473</v>
      </c>
      <c r="D546" s="101">
        <v>44151</v>
      </c>
      <c r="E546" s="100" t="s">
        <v>997</v>
      </c>
      <c r="F546" s="100" t="s">
        <v>234</v>
      </c>
      <c r="G546" s="100" t="s">
        <v>998</v>
      </c>
      <c r="H546" s="100" t="s">
        <v>998</v>
      </c>
      <c r="I546" s="100">
        <v>1791.51</v>
      </c>
      <c r="J546" s="100"/>
      <c r="K546" s="100">
        <v>-1791.51</v>
      </c>
    </row>
    <row r="547" spans="1:11" x14ac:dyDescent="0.3">
      <c r="A547" s="100" t="s">
        <v>445</v>
      </c>
      <c r="B547" s="100" t="s">
        <v>472</v>
      </c>
      <c r="C547" s="100" t="s">
        <v>473</v>
      </c>
      <c r="D547" s="101">
        <v>44151</v>
      </c>
      <c r="E547" s="100" t="s">
        <v>1155</v>
      </c>
      <c r="F547" s="100" t="s">
        <v>234</v>
      </c>
      <c r="G547" s="100" t="s">
        <v>1156</v>
      </c>
      <c r="H547" s="100" t="s">
        <v>1157</v>
      </c>
      <c r="I547" s="100"/>
      <c r="J547" s="100">
        <v>1791.51</v>
      </c>
      <c r="K547" s="100">
        <v>1791.51</v>
      </c>
    </row>
    <row r="548" spans="1:11" x14ac:dyDescent="0.3">
      <c r="A548" s="100" t="s">
        <v>445</v>
      </c>
      <c r="B548" s="100" t="s">
        <v>472</v>
      </c>
      <c r="C548" s="100" t="s">
        <v>473</v>
      </c>
      <c r="D548" s="101">
        <v>44152</v>
      </c>
      <c r="E548" s="100" t="s">
        <v>999</v>
      </c>
      <c r="F548" s="100" t="s">
        <v>234</v>
      </c>
      <c r="G548" s="100" t="s">
        <v>1000</v>
      </c>
      <c r="H548" s="100" t="s">
        <v>1000</v>
      </c>
      <c r="I548" s="100">
        <v>4000</v>
      </c>
      <c r="J548" s="100"/>
      <c r="K548" s="100">
        <v>-4000</v>
      </c>
    </row>
    <row r="549" spans="1:11" x14ac:dyDescent="0.3">
      <c r="A549" s="100" t="s">
        <v>445</v>
      </c>
      <c r="B549" s="100" t="s">
        <v>472</v>
      </c>
      <c r="C549" s="100" t="s">
        <v>473</v>
      </c>
      <c r="D549" s="101">
        <v>44152</v>
      </c>
      <c r="E549" s="100" t="s">
        <v>1158</v>
      </c>
      <c r="F549" s="100" t="s">
        <v>234</v>
      </c>
      <c r="G549" s="100" t="s">
        <v>1159</v>
      </c>
      <c r="H549" s="100" t="s">
        <v>1160</v>
      </c>
      <c r="I549" s="100"/>
      <c r="J549" s="100">
        <v>2000</v>
      </c>
      <c r="K549" s="100">
        <v>2000</v>
      </c>
    </row>
    <row r="550" spans="1:11" x14ac:dyDescent="0.3">
      <c r="A550" s="100" t="s">
        <v>445</v>
      </c>
      <c r="B550" s="100" t="s">
        <v>472</v>
      </c>
      <c r="C550" s="100" t="s">
        <v>473</v>
      </c>
      <c r="D550" s="101">
        <v>44154</v>
      </c>
      <c r="E550" s="100" t="s">
        <v>1003</v>
      </c>
      <c r="F550" s="100" t="s">
        <v>234</v>
      </c>
      <c r="G550" s="100" t="s">
        <v>1004</v>
      </c>
      <c r="H550" s="100" t="s">
        <v>1004</v>
      </c>
      <c r="I550" s="100">
        <v>107.5</v>
      </c>
      <c r="J550" s="100"/>
      <c r="K550" s="100">
        <v>-107.5</v>
      </c>
    </row>
    <row r="551" spans="1:11" x14ac:dyDescent="0.3">
      <c r="A551" s="100" t="s">
        <v>445</v>
      </c>
      <c r="B551" s="100" t="s">
        <v>472</v>
      </c>
      <c r="C551" s="100" t="s">
        <v>473</v>
      </c>
      <c r="D551" s="101">
        <v>44154</v>
      </c>
      <c r="E551" s="100" t="s">
        <v>1005</v>
      </c>
      <c r="F551" s="100" t="s">
        <v>234</v>
      </c>
      <c r="G551" s="100" t="s">
        <v>1006</v>
      </c>
      <c r="H551" s="100" t="s">
        <v>1006</v>
      </c>
      <c r="I551" s="100">
        <v>889.14</v>
      </c>
      <c r="J551" s="100"/>
      <c r="K551" s="100">
        <v>-889.14</v>
      </c>
    </row>
    <row r="552" spans="1:11" x14ac:dyDescent="0.3">
      <c r="A552" s="100" t="s">
        <v>445</v>
      </c>
      <c r="B552" s="100" t="s">
        <v>472</v>
      </c>
      <c r="C552" s="100" t="s">
        <v>473</v>
      </c>
      <c r="D552" s="101">
        <v>44154</v>
      </c>
      <c r="E552" s="100" t="s">
        <v>1161</v>
      </c>
      <c r="F552" s="100" t="s">
        <v>234</v>
      </c>
      <c r="G552" s="100" t="s">
        <v>1162</v>
      </c>
      <c r="H552" s="100" t="s">
        <v>1163</v>
      </c>
      <c r="I552" s="100"/>
      <c r="J552" s="100">
        <v>107.5</v>
      </c>
      <c r="K552" s="100">
        <v>107.5</v>
      </c>
    </row>
    <row r="553" spans="1:11" x14ac:dyDescent="0.3">
      <c r="A553" s="100" t="s">
        <v>445</v>
      </c>
      <c r="B553" s="100" t="s">
        <v>472</v>
      </c>
      <c r="C553" s="100" t="s">
        <v>473</v>
      </c>
      <c r="D553" s="101">
        <v>44154</v>
      </c>
      <c r="E553" s="100" t="s">
        <v>1164</v>
      </c>
      <c r="F553" s="100" t="s">
        <v>234</v>
      </c>
      <c r="G553" s="100" t="s">
        <v>1165</v>
      </c>
      <c r="H553" s="100" t="s">
        <v>1166</v>
      </c>
      <c r="I553" s="100"/>
      <c r="J553" s="100">
        <v>889.14</v>
      </c>
      <c r="K553" s="100">
        <v>889.14</v>
      </c>
    </row>
    <row r="554" spans="1:11" x14ac:dyDescent="0.3">
      <c r="A554" s="100" t="s">
        <v>445</v>
      </c>
      <c r="B554" s="100" t="s">
        <v>472</v>
      </c>
      <c r="C554" s="100" t="s">
        <v>473</v>
      </c>
      <c r="D554" s="101">
        <v>44158</v>
      </c>
      <c r="E554" s="100" t="s">
        <v>1007</v>
      </c>
      <c r="F554" s="100" t="s">
        <v>234</v>
      </c>
      <c r="G554" s="100" t="s">
        <v>1008</v>
      </c>
      <c r="H554" s="100" t="s">
        <v>1008</v>
      </c>
      <c r="I554" s="100">
        <v>780</v>
      </c>
      <c r="J554" s="100"/>
      <c r="K554" s="100">
        <v>-780</v>
      </c>
    </row>
    <row r="555" spans="1:11" x14ac:dyDescent="0.3">
      <c r="A555" s="100" t="s">
        <v>445</v>
      </c>
      <c r="B555" s="100" t="s">
        <v>472</v>
      </c>
      <c r="C555" s="100" t="s">
        <v>473</v>
      </c>
      <c r="D555" s="101">
        <v>44158</v>
      </c>
      <c r="E555" s="100" t="s">
        <v>1009</v>
      </c>
      <c r="F555" s="100" t="s">
        <v>234</v>
      </c>
      <c r="G555" s="100" t="s">
        <v>1010</v>
      </c>
      <c r="H555" s="100" t="s">
        <v>1010</v>
      </c>
      <c r="I555" s="100">
        <v>262.89</v>
      </c>
      <c r="J555" s="100"/>
      <c r="K555" s="100">
        <v>-262.89</v>
      </c>
    </row>
    <row r="556" spans="1:11" x14ac:dyDescent="0.3">
      <c r="A556" s="100" t="s">
        <v>445</v>
      </c>
      <c r="B556" s="100" t="s">
        <v>472</v>
      </c>
      <c r="C556" s="100" t="s">
        <v>473</v>
      </c>
      <c r="D556" s="101">
        <v>44158</v>
      </c>
      <c r="E556" s="100" t="s">
        <v>1011</v>
      </c>
      <c r="F556" s="100" t="s">
        <v>234</v>
      </c>
      <c r="G556" s="100" t="s">
        <v>1012</v>
      </c>
      <c r="H556" s="100" t="s">
        <v>1012</v>
      </c>
      <c r="I556" s="100">
        <v>65</v>
      </c>
      <c r="J556" s="100"/>
      <c r="K556" s="100">
        <v>-65</v>
      </c>
    </row>
    <row r="557" spans="1:11" x14ac:dyDescent="0.3">
      <c r="A557" s="100" t="s">
        <v>445</v>
      </c>
      <c r="B557" s="100" t="s">
        <v>472</v>
      </c>
      <c r="C557" s="100" t="s">
        <v>473</v>
      </c>
      <c r="D557" s="101">
        <v>44158</v>
      </c>
      <c r="E557" s="100" t="s">
        <v>1013</v>
      </c>
      <c r="F557" s="100" t="s">
        <v>234</v>
      </c>
      <c r="G557" s="100" t="s">
        <v>1014</v>
      </c>
      <c r="H557" s="100" t="s">
        <v>1014</v>
      </c>
      <c r="I557" s="100">
        <v>65</v>
      </c>
      <c r="J557" s="100"/>
      <c r="K557" s="100">
        <v>-65</v>
      </c>
    </row>
    <row r="558" spans="1:11" x14ac:dyDescent="0.3">
      <c r="A558" s="100" t="s">
        <v>445</v>
      </c>
      <c r="B558" s="100" t="s">
        <v>472</v>
      </c>
      <c r="C558" s="100" t="s">
        <v>473</v>
      </c>
      <c r="D558" s="101">
        <v>44158</v>
      </c>
      <c r="E558" s="100" t="s">
        <v>1015</v>
      </c>
      <c r="F558" s="100" t="s">
        <v>234</v>
      </c>
      <c r="G558" s="100" t="s">
        <v>1016</v>
      </c>
      <c r="H558" s="100" t="s">
        <v>1016</v>
      </c>
      <c r="I558" s="100">
        <v>65</v>
      </c>
      <c r="J558" s="100"/>
      <c r="K558" s="100">
        <v>-65</v>
      </c>
    </row>
    <row r="559" spans="1:11" x14ac:dyDescent="0.3">
      <c r="A559" s="100" t="s">
        <v>445</v>
      </c>
      <c r="B559" s="100" t="s">
        <v>472</v>
      </c>
      <c r="C559" s="100" t="s">
        <v>473</v>
      </c>
      <c r="D559" s="101">
        <v>44158</v>
      </c>
      <c r="E559" s="100" t="s">
        <v>1017</v>
      </c>
      <c r="F559" s="100" t="s">
        <v>234</v>
      </c>
      <c r="G559" s="100" t="s">
        <v>1018</v>
      </c>
      <c r="H559" s="100" t="s">
        <v>1018</v>
      </c>
      <c r="I559" s="100">
        <v>65</v>
      </c>
      <c r="J559" s="100"/>
      <c r="K559" s="100">
        <v>-65</v>
      </c>
    </row>
    <row r="560" spans="1:11" x14ac:dyDescent="0.3">
      <c r="A560" s="100" t="s">
        <v>445</v>
      </c>
      <c r="B560" s="100" t="s">
        <v>472</v>
      </c>
      <c r="C560" s="100" t="s">
        <v>473</v>
      </c>
      <c r="D560" s="101">
        <v>44158</v>
      </c>
      <c r="E560" s="100" t="s">
        <v>1019</v>
      </c>
      <c r="F560" s="100" t="s">
        <v>234</v>
      </c>
      <c r="G560" s="100" t="s">
        <v>1020</v>
      </c>
      <c r="H560" s="100" t="s">
        <v>1020</v>
      </c>
      <c r="I560" s="100">
        <v>65</v>
      </c>
      <c r="J560" s="100"/>
      <c r="K560" s="100">
        <v>-65</v>
      </c>
    </row>
    <row r="561" spans="1:11" x14ac:dyDescent="0.3">
      <c r="A561" s="100" t="s">
        <v>445</v>
      </c>
      <c r="B561" s="100" t="s">
        <v>472</v>
      </c>
      <c r="C561" s="100" t="s">
        <v>473</v>
      </c>
      <c r="D561" s="101">
        <v>44158</v>
      </c>
      <c r="E561" s="100" t="s">
        <v>1021</v>
      </c>
      <c r="F561" s="100" t="s">
        <v>234</v>
      </c>
      <c r="G561" s="100" t="s">
        <v>1022</v>
      </c>
      <c r="H561" s="100" t="s">
        <v>1022</v>
      </c>
      <c r="I561" s="100">
        <v>65</v>
      </c>
      <c r="J561" s="100"/>
      <c r="K561" s="100">
        <v>-65</v>
      </c>
    </row>
    <row r="562" spans="1:11" x14ac:dyDescent="0.3">
      <c r="A562" s="100" t="s">
        <v>445</v>
      </c>
      <c r="B562" s="100" t="s">
        <v>472</v>
      </c>
      <c r="C562" s="100" t="s">
        <v>473</v>
      </c>
      <c r="D562" s="101">
        <v>44158</v>
      </c>
      <c r="E562" s="100" t="s">
        <v>1023</v>
      </c>
      <c r="F562" s="100" t="s">
        <v>234</v>
      </c>
      <c r="G562" s="100" t="s">
        <v>1024</v>
      </c>
      <c r="H562" s="100" t="s">
        <v>1024</v>
      </c>
      <c r="I562" s="100">
        <v>65</v>
      </c>
      <c r="J562" s="100"/>
      <c r="K562" s="100">
        <v>-65</v>
      </c>
    </row>
    <row r="563" spans="1:11" x14ac:dyDescent="0.3">
      <c r="A563" s="100" t="s">
        <v>445</v>
      </c>
      <c r="B563" s="100" t="s">
        <v>472</v>
      </c>
      <c r="C563" s="100" t="s">
        <v>473</v>
      </c>
      <c r="D563" s="101">
        <v>44158</v>
      </c>
      <c r="E563" s="100" t="s">
        <v>1025</v>
      </c>
      <c r="F563" s="100" t="s">
        <v>234</v>
      </c>
      <c r="G563" s="100" t="s">
        <v>1026</v>
      </c>
      <c r="H563" s="100" t="s">
        <v>1026</v>
      </c>
      <c r="I563" s="100">
        <v>65</v>
      </c>
      <c r="J563" s="100"/>
      <c r="K563" s="100">
        <v>-65</v>
      </c>
    </row>
    <row r="564" spans="1:11" x14ac:dyDescent="0.3">
      <c r="A564" s="100" t="s">
        <v>445</v>
      </c>
      <c r="B564" s="100" t="s">
        <v>472</v>
      </c>
      <c r="C564" s="100" t="s">
        <v>473</v>
      </c>
      <c r="D564" s="101">
        <v>44158</v>
      </c>
      <c r="E564" s="100" t="s">
        <v>1027</v>
      </c>
      <c r="F564" s="100" t="s">
        <v>234</v>
      </c>
      <c r="G564" s="100" t="s">
        <v>1028</v>
      </c>
      <c r="H564" s="100" t="s">
        <v>1028</v>
      </c>
      <c r="I564" s="100">
        <v>1830</v>
      </c>
      <c r="J564" s="100"/>
      <c r="K564" s="100">
        <v>-1830</v>
      </c>
    </row>
    <row r="565" spans="1:11" x14ac:dyDescent="0.3">
      <c r="A565" s="100" t="s">
        <v>445</v>
      </c>
      <c r="B565" s="100" t="s">
        <v>472</v>
      </c>
      <c r="C565" s="100" t="s">
        <v>473</v>
      </c>
      <c r="D565" s="101">
        <v>44158</v>
      </c>
      <c r="E565" s="100" t="s">
        <v>1167</v>
      </c>
      <c r="F565" s="100" t="s">
        <v>234</v>
      </c>
      <c r="G565" s="100" t="s">
        <v>1168</v>
      </c>
      <c r="H565" s="100" t="s">
        <v>1169</v>
      </c>
      <c r="I565" s="100"/>
      <c r="J565" s="100">
        <v>780</v>
      </c>
      <c r="K565" s="100">
        <v>780</v>
      </c>
    </row>
    <row r="566" spans="1:11" x14ac:dyDescent="0.3">
      <c r="A566" s="100" t="s">
        <v>445</v>
      </c>
      <c r="B566" s="100" t="s">
        <v>472</v>
      </c>
      <c r="C566" s="100" t="s">
        <v>473</v>
      </c>
      <c r="D566" s="101">
        <v>44158</v>
      </c>
      <c r="E566" s="100" t="s">
        <v>1170</v>
      </c>
      <c r="F566" s="100" t="s">
        <v>234</v>
      </c>
      <c r="G566" s="100" t="s">
        <v>1140</v>
      </c>
      <c r="H566" s="100" t="s">
        <v>1171</v>
      </c>
      <c r="I566" s="100"/>
      <c r="J566" s="100">
        <v>262.89</v>
      </c>
      <c r="K566" s="100">
        <v>262.89</v>
      </c>
    </row>
    <row r="567" spans="1:11" x14ac:dyDescent="0.3">
      <c r="A567" s="100" t="s">
        <v>445</v>
      </c>
      <c r="B567" s="100" t="s">
        <v>472</v>
      </c>
      <c r="C567" s="100" t="s">
        <v>473</v>
      </c>
      <c r="D567" s="101">
        <v>44158</v>
      </c>
      <c r="E567" s="100" t="s">
        <v>1172</v>
      </c>
      <c r="F567" s="100" t="s">
        <v>234</v>
      </c>
      <c r="G567" s="100" t="s">
        <v>1077</v>
      </c>
      <c r="H567" s="100" t="s">
        <v>1173</v>
      </c>
      <c r="I567" s="100"/>
      <c r="J567" s="100">
        <v>65</v>
      </c>
      <c r="K567" s="100">
        <v>65</v>
      </c>
    </row>
    <row r="568" spans="1:11" x14ac:dyDescent="0.3">
      <c r="A568" s="100" t="s">
        <v>445</v>
      </c>
      <c r="B568" s="100" t="s">
        <v>472</v>
      </c>
      <c r="C568" s="100" t="s">
        <v>473</v>
      </c>
      <c r="D568" s="101">
        <v>44158</v>
      </c>
      <c r="E568" s="100" t="s">
        <v>1174</v>
      </c>
      <c r="F568" s="100" t="s">
        <v>234</v>
      </c>
      <c r="G568" s="100" t="s">
        <v>1077</v>
      </c>
      <c r="H568" s="100" t="s">
        <v>1175</v>
      </c>
      <c r="I568" s="100"/>
      <c r="J568" s="100">
        <v>65</v>
      </c>
      <c r="K568" s="100">
        <v>65</v>
      </c>
    </row>
    <row r="569" spans="1:11" x14ac:dyDescent="0.3">
      <c r="A569" s="100" t="s">
        <v>445</v>
      </c>
      <c r="B569" s="100" t="s">
        <v>472</v>
      </c>
      <c r="C569" s="100" t="s">
        <v>473</v>
      </c>
      <c r="D569" s="101">
        <v>44158</v>
      </c>
      <c r="E569" s="100" t="s">
        <v>1176</v>
      </c>
      <c r="F569" s="100" t="s">
        <v>234</v>
      </c>
      <c r="G569" s="100" t="s">
        <v>1077</v>
      </c>
      <c r="H569" s="100" t="s">
        <v>1177</v>
      </c>
      <c r="I569" s="100"/>
      <c r="J569" s="100">
        <v>65</v>
      </c>
      <c r="K569" s="100">
        <v>65</v>
      </c>
    </row>
    <row r="570" spans="1:11" x14ac:dyDescent="0.3">
      <c r="A570" s="100" t="s">
        <v>445</v>
      </c>
      <c r="B570" s="100" t="s">
        <v>472</v>
      </c>
      <c r="C570" s="100" t="s">
        <v>473</v>
      </c>
      <c r="D570" s="101">
        <v>44158</v>
      </c>
      <c r="E570" s="100" t="s">
        <v>1178</v>
      </c>
      <c r="F570" s="100" t="s">
        <v>234</v>
      </c>
      <c r="G570" s="100" t="s">
        <v>1077</v>
      </c>
      <c r="H570" s="100" t="s">
        <v>1179</v>
      </c>
      <c r="I570" s="100"/>
      <c r="J570" s="100">
        <v>65</v>
      </c>
      <c r="K570" s="100">
        <v>65</v>
      </c>
    </row>
    <row r="571" spans="1:11" x14ac:dyDescent="0.3">
      <c r="A571" s="100" t="s">
        <v>445</v>
      </c>
      <c r="B571" s="100" t="s">
        <v>472</v>
      </c>
      <c r="C571" s="100" t="s">
        <v>473</v>
      </c>
      <c r="D571" s="101">
        <v>44158</v>
      </c>
      <c r="E571" s="100" t="s">
        <v>1180</v>
      </c>
      <c r="F571" s="100" t="s">
        <v>234</v>
      </c>
      <c r="G571" s="100" t="s">
        <v>1077</v>
      </c>
      <c r="H571" s="100" t="s">
        <v>1181</v>
      </c>
      <c r="I571" s="100"/>
      <c r="J571" s="100">
        <v>65</v>
      </c>
      <c r="K571" s="100">
        <v>65</v>
      </c>
    </row>
    <row r="572" spans="1:11" x14ac:dyDescent="0.3">
      <c r="A572" s="100" t="s">
        <v>445</v>
      </c>
      <c r="B572" s="100" t="s">
        <v>472</v>
      </c>
      <c r="C572" s="100" t="s">
        <v>473</v>
      </c>
      <c r="D572" s="101">
        <v>44158</v>
      </c>
      <c r="E572" s="100" t="s">
        <v>1182</v>
      </c>
      <c r="F572" s="100" t="s">
        <v>234</v>
      </c>
      <c r="G572" s="100" t="s">
        <v>1077</v>
      </c>
      <c r="H572" s="100" t="s">
        <v>1183</v>
      </c>
      <c r="I572" s="100"/>
      <c r="J572" s="100">
        <v>65</v>
      </c>
      <c r="K572" s="100">
        <v>65</v>
      </c>
    </row>
    <row r="573" spans="1:11" x14ac:dyDescent="0.3">
      <c r="A573" s="100" t="s">
        <v>445</v>
      </c>
      <c r="B573" s="100" t="s">
        <v>472</v>
      </c>
      <c r="C573" s="100" t="s">
        <v>473</v>
      </c>
      <c r="D573" s="101">
        <v>44158</v>
      </c>
      <c r="E573" s="100" t="s">
        <v>1184</v>
      </c>
      <c r="F573" s="100" t="s">
        <v>234</v>
      </c>
      <c r="G573" s="100" t="s">
        <v>1077</v>
      </c>
      <c r="H573" s="100" t="s">
        <v>1185</v>
      </c>
      <c r="I573" s="100"/>
      <c r="J573" s="100">
        <v>65</v>
      </c>
      <c r="K573" s="100">
        <v>65</v>
      </c>
    </row>
    <row r="574" spans="1:11" x14ac:dyDescent="0.3">
      <c r="A574" s="100" t="s">
        <v>445</v>
      </c>
      <c r="B574" s="100" t="s">
        <v>472</v>
      </c>
      <c r="C574" s="100" t="s">
        <v>473</v>
      </c>
      <c r="D574" s="101">
        <v>44158</v>
      </c>
      <c r="E574" s="100" t="s">
        <v>1186</v>
      </c>
      <c r="F574" s="100" t="s">
        <v>234</v>
      </c>
      <c r="G574" s="100" t="s">
        <v>1077</v>
      </c>
      <c r="H574" s="100" t="s">
        <v>1187</v>
      </c>
      <c r="I574" s="100"/>
      <c r="J574" s="100">
        <v>65</v>
      </c>
      <c r="K574" s="100">
        <v>65</v>
      </c>
    </row>
    <row r="575" spans="1:11" x14ac:dyDescent="0.3">
      <c r="A575" s="100" t="s">
        <v>445</v>
      </c>
      <c r="B575" s="100" t="s">
        <v>472</v>
      </c>
      <c r="C575" s="100" t="s">
        <v>473</v>
      </c>
      <c r="D575" s="101">
        <v>44158</v>
      </c>
      <c r="E575" s="100" t="s">
        <v>1188</v>
      </c>
      <c r="F575" s="100" t="s">
        <v>234</v>
      </c>
      <c r="G575" s="100" t="s">
        <v>1189</v>
      </c>
      <c r="H575" s="100" t="s">
        <v>1190</v>
      </c>
      <c r="I575" s="100"/>
      <c r="J575" s="100">
        <v>1830</v>
      </c>
      <c r="K575" s="100">
        <v>1830</v>
      </c>
    </row>
    <row r="576" spans="1:11" x14ac:dyDescent="0.3">
      <c r="A576" s="100" t="s">
        <v>445</v>
      </c>
      <c r="B576" s="100" t="s">
        <v>472</v>
      </c>
      <c r="C576" s="100" t="s">
        <v>473</v>
      </c>
      <c r="D576" s="101">
        <v>44160</v>
      </c>
      <c r="E576" s="100" t="s">
        <v>1191</v>
      </c>
      <c r="F576" s="100" t="s">
        <v>234</v>
      </c>
      <c r="G576" s="100" t="s">
        <v>1192</v>
      </c>
      <c r="H576" s="100" t="s">
        <v>1193</v>
      </c>
      <c r="I576" s="100"/>
      <c r="J576" s="100">
        <v>650</v>
      </c>
      <c r="K576" s="100">
        <v>650</v>
      </c>
    </row>
    <row r="577" spans="1:11" x14ac:dyDescent="0.3">
      <c r="A577" s="100" t="s">
        <v>445</v>
      </c>
      <c r="B577" s="100" t="s">
        <v>472</v>
      </c>
      <c r="C577" s="100" t="s">
        <v>473</v>
      </c>
      <c r="D577" s="101">
        <v>44165</v>
      </c>
      <c r="E577" s="100" t="s">
        <v>1194</v>
      </c>
      <c r="F577" s="100" t="s">
        <v>234</v>
      </c>
      <c r="G577" s="100" t="s">
        <v>503</v>
      </c>
      <c r="H577" s="100" t="s">
        <v>1195</v>
      </c>
      <c r="I577" s="100"/>
      <c r="J577" s="100">
        <v>33.840000000000003</v>
      </c>
      <c r="K577" s="100">
        <v>33.840000000000003</v>
      </c>
    </row>
    <row r="578" spans="1:11" x14ac:dyDescent="0.3">
      <c r="A578" s="100" t="s">
        <v>445</v>
      </c>
      <c r="B578" s="100" t="s">
        <v>472</v>
      </c>
      <c r="C578" s="100" t="s">
        <v>473</v>
      </c>
      <c r="D578" s="101">
        <v>44167</v>
      </c>
      <c r="E578" s="100" t="s">
        <v>1391</v>
      </c>
      <c r="F578" s="100" t="s">
        <v>234</v>
      </c>
      <c r="G578" s="100" t="s">
        <v>1392</v>
      </c>
      <c r="H578" s="100" t="s">
        <v>1392</v>
      </c>
      <c r="I578" s="100">
        <v>33.840000000000003</v>
      </c>
      <c r="J578" s="100"/>
      <c r="K578" s="100">
        <v>-33.840000000000003</v>
      </c>
    </row>
    <row r="579" spans="1:11" x14ac:dyDescent="0.3">
      <c r="A579" s="100" t="s">
        <v>445</v>
      </c>
      <c r="B579" s="100" t="s">
        <v>472</v>
      </c>
      <c r="C579" s="100" t="s">
        <v>473</v>
      </c>
      <c r="D579" s="101">
        <v>44167</v>
      </c>
      <c r="E579" s="100" t="s">
        <v>1393</v>
      </c>
      <c r="F579" s="100" t="s">
        <v>234</v>
      </c>
      <c r="G579" s="100" t="s">
        <v>1394</v>
      </c>
      <c r="H579" s="100" t="s">
        <v>1394</v>
      </c>
      <c r="I579" s="100">
        <v>730</v>
      </c>
      <c r="J579" s="100"/>
      <c r="K579" s="100">
        <v>-730</v>
      </c>
    </row>
    <row r="580" spans="1:11" x14ac:dyDescent="0.3">
      <c r="A580" s="100" t="s">
        <v>445</v>
      </c>
      <c r="B580" s="100" t="s">
        <v>472</v>
      </c>
      <c r="C580" s="100" t="s">
        <v>473</v>
      </c>
      <c r="D580" s="101">
        <v>44167</v>
      </c>
      <c r="E580" s="100" t="s">
        <v>1395</v>
      </c>
      <c r="F580" s="100" t="s">
        <v>234</v>
      </c>
      <c r="G580" s="100" t="s">
        <v>1396</v>
      </c>
      <c r="H580" s="100" t="s">
        <v>1396</v>
      </c>
      <c r="I580" s="100">
        <v>200</v>
      </c>
      <c r="J580" s="100"/>
      <c r="K580" s="100">
        <v>-200</v>
      </c>
    </row>
    <row r="581" spans="1:11" x14ac:dyDescent="0.3">
      <c r="A581" s="100" t="s">
        <v>445</v>
      </c>
      <c r="B581" s="100" t="s">
        <v>472</v>
      </c>
      <c r="C581" s="100" t="s">
        <v>473</v>
      </c>
      <c r="D581" s="101">
        <v>44167</v>
      </c>
      <c r="E581" s="100" t="s">
        <v>1463</v>
      </c>
      <c r="F581" s="100" t="s">
        <v>234</v>
      </c>
      <c r="G581" s="100" t="s">
        <v>1464</v>
      </c>
      <c r="H581" s="100" t="s">
        <v>1465</v>
      </c>
      <c r="I581" s="100"/>
      <c r="J581" s="100">
        <v>730</v>
      </c>
      <c r="K581" s="100">
        <v>730</v>
      </c>
    </row>
    <row r="582" spans="1:11" x14ac:dyDescent="0.3">
      <c r="A582" s="100" t="s">
        <v>445</v>
      </c>
      <c r="B582" s="100" t="s">
        <v>472</v>
      </c>
      <c r="C582" s="100" t="s">
        <v>473</v>
      </c>
      <c r="D582" s="101">
        <v>44167</v>
      </c>
      <c r="E582" s="100" t="s">
        <v>1466</v>
      </c>
      <c r="F582" s="100" t="s">
        <v>234</v>
      </c>
      <c r="G582" s="100" t="s">
        <v>1467</v>
      </c>
      <c r="H582" s="100" t="s">
        <v>1468</v>
      </c>
      <c r="I582" s="100"/>
      <c r="J582" s="100">
        <v>200</v>
      </c>
      <c r="K582" s="100">
        <v>200</v>
      </c>
    </row>
    <row r="583" spans="1:11" x14ac:dyDescent="0.3">
      <c r="A583" s="100" t="s">
        <v>445</v>
      </c>
      <c r="B583" s="100" t="s">
        <v>472</v>
      </c>
      <c r="C583" s="100" t="s">
        <v>473</v>
      </c>
      <c r="D583" s="101">
        <v>44168</v>
      </c>
      <c r="E583" s="100" t="s">
        <v>1397</v>
      </c>
      <c r="F583" s="100" t="s">
        <v>234</v>
      </c>
      <c r="G583" s="100" t="s">
        <v>1398</v>
      </c>
      <c r="H583" s="100" t="s">
        <v>1398</v>
      </c>
      <c r="I583" s="100">
        <v>650</v>
      </c>
      <c r="J583" s="100"/>
      <c r="K583" s="100">
        <v>-650</v>
      </c>
    </row>
    <row r="584" spans="1:11" x14ac:dyDescent="0.3">
      <c r="A584" s="100" t="s">
        <v>445</v>
      </c>
      <c r="B584" s="100" t="s">
        <v>472</v>
      </c>
      <c r="C584" s="100" t="s">
        <v>473</v>
      </c>
      <c r="D584" s="101">
        <v>44169</v>
      </c>
      <c r="E584" s="100" t="s">
        <v>1403</v>
      </c>
      <c r="F584" s="100" t="s">
        <v>234</v>
      </c>
      <c r="G584" s="100" t="s">
        <v>1404</v>
      </c>
      <c r="H584" s="100" t="s">
        <v>1404</v>
      </c>
      <c r="I584" s="100">
        <v>940</v>
      </c>
      <c r="J584" s="100"/>
      <c r="K584" s="100">
        <v>-940</v>
      </c>
    </row>
    <row r="585" spans="1:11" x14ac:dyDescent="0.3">
      <c r="A585" s="100" t="s">
        <v>445</v>
      </c>
      <c r="B585" s="100" t="s">
        <v>472</v>
      </c>
      <c r="C585" s="100" t="s">
        <v>473</v>
      </c>
      <c r="D585" s="101">
        <v>44169</v>
      </c>
      <c r="E585" s="100" t="s">
        <v>1405</v>
      </c>
      <c r="F585" s="100" t="s">
        <v>234</v>
      </c>
      <c r="G585" s="100" t="s">
        <v>1406</v>
      </c>
      <c r="H585" s="100" t="s">
        <v>1406</v>
      </c>
      <c r="I585" s="100">
        <v>273</v>
      </c>
      <c r="J585" s="100"/>
      <c r="K585" s="100">
        <v>-273</v>
      </c>
    </row>
    <row r="586" spans="1:11" x14ac:dyDescent="0.3">
      <c r="A586" s="100" t="s">
        <v>445</v>
      </c>
      <c r="B586" s="100" t="s">
        <v>472</v>
      </c>
      <c r="C586" s="100" t="s">
        <v>473</v>
      </c>
      <c r="D586" s="101">
        <v>44169</v>
      </c>
      <c r="E586" s="100" t="s">
        <v>1469</v>
      </c>
      <c r="F586" s="100" t="s">
        <v>234</v>
      </c>
      <c r="G586" s="100" t="s">
        <v>1470</v>
      </c>
      <c r="H586" s="100" t="s">
        <v>1471</v>
      </c>
      <c r="I586" s="100"/>
      <c r="J586" s="100">
        <v>273</v>
      </c>
      <c r="K586" s="100">
        <v>273</v>
      </c>
    </row>
    <row r="587" spans="1:11" x14ac:dyDescent="0.3">
      <c r="A587" s="100" t="s">
        <v>445</v>
      </c>
      <c r="B587" s="100" t="s">
        <v>472</v>
      </c>
      <c r="C587" s="100" t="s">
        <v>473</v>
      </c>
      <c r="D587" s="101">
        <v>44172</v>
      </c>
      <c r="E587" s="100" t="s">
        <v>1472</v>
      </c>
      <c r="F587" s="100" t="s">
        <v>234</v>
      </c>
      <c r="G587" s="100" t="s">
        <v>1473</v>
      </c>
      <c r="H587" s="100" t="s">
        <v>1474</v>
      </c>
      <c r="I587" s="100"/>
      <c r="J587" s="100">
        <v>90</v>
      </c>
      <c r="K587" s="100">
        <v>90</v>
      </c>
    </row>
    <row r="588" spans="1:11" x14ac:dyDescent="0.3">
      <c r="A588" s="100" t="s">
        <v>445</v>
      </c>
      <c r="B588" s="100" t="s">
        <v>472</v>
      </c>
      <c r="C588" s="100" t="s">
        <v>473</v>
      </c>
      <c r="D588" s="101">
        <v>44175</v>
      </c>
      <c r="E588" s="100" t="s">
        <v>1409</v>
      </c>
      <c r="F588" s="100" t="s">
        <v>234</v>
      </c>
      <c r="G588" s="100" t="s">
        <v>1410</v>
      </c>
      <c r="H588" s="100" t="s">
        <v>1410</v>
      </c>
      <c r="I588" s="100">
        <v>1000</v>
      </c>
      <c r="J588" s="100"/>
      <c r="K588" s="100">
        <v>-1000</v>
      </c>
    </row>
    <row r="589" spans="1:11" x14ac:dyDescent="0.3">
      <c r="A589" s="100" t="s">
        <v>445</v>
      </c>
      <c r="B589" s="100" t="s">
        <v>472</v>
      </c>
      <c r="C589" s="100" t="s">
        <v>473</v>
      </c>
      <c r="D589" s="101">
        <v>44175</v>
      </c>
      <c r="E589" s="100" t="s">
        <v>1411</v>
      </c>
      <c r="F589" s="100" t="s">
        <v>234</v>
      </c>
      <c r="G589" s="100" t="s">
        <v>1412</v>
      </c>
      <c r="H589" s="100" t="s">
        <v>1412</v>
      </c>
      <c r="I589" s="100">
        <v>90</v>
      </c>
      <c r="J589" s="100"/>
      <c r="K589" s="100">
        <v>-90</v>
      </c>
    </row>
    <row r="590" spans="1:11" x14ac:dyDescent="0.3">
      <c r="A590" s="100" t="s">
        <v>445</v>
      </c>
      <c r="B590" s="100" t="s">
        <v>472</v>
      </c>
      <c r="C590" s="100" t="s">
        <v>473</v>
      </c>
      <c r="D590" s="101">
        <v>44175</v>
      </c>
      <c r="E590" s="100" t="s">
        <v>1413</v>
      </c>
      <c r="F590" s="100" t="s">
        <v>234</v>
      </c>
      <c r="G590" s="100" t="s">
        <v>1414</v>
      </c>
      <c r="H590" s="100" t="s">
        <v>1414</v>
      </c>
      <c r="I590" s="100">
        <v>90</v>
      </c>
      <c r="J590" s="100"/>
      <c r="K590" s="100">
        <v>-90</v>
      </c>
    </row>
    <row r="591" spans="1:11" x14ac:dyDescent="0.3">
      <c r="A591" s="100" t="s">
        <v>445</v>
      </c>
      <c r="B591" s="100" t="s">
        <v>472</v>
      </c>
      <c r="C591" s="100" t="s">
        <v>473</v>
      </c>
      <c r="D591" s="101">
        <v>44175</v>
      </c>
      <c r="E591" s="100" t="s">
        <v>1415</v>
      </c>
      <c r="F591" s="100" t="s">
        <v>234</v>
      </c>
      <c r="G591" s="100" t="s">
        <v>1416</v>
      </c>
      <c r="H591" s="100" t="s">
        <v>1416</v>
      </c>
      <c r="I591" s="100">
        <v>90</v>
      </c>
      <c r="J591" s="100"/>
      <c r="K591" s="100">
        <v>-90</v>
      </c>
    </row>
    <row r="592" spans="1:11" x14ac:dyDescent="0.3">
      <c r="A592" s="100" t="s">
        <v>445</v>
      </c>
      <c r="B592" s="100" t="s">
        <v>472</v>
      </c>
      <c r="C592" s="100" t="s">
        <v>473</v>
      </c>
      <c r="D592" s="101">
        <v>44175</v>
      </c>
      <c r="E592" s="100" t="s">
        <v>1417</v>
      </c>
      <c r="F592" s="100" t="s">
        <v>234</v>
      </c>
      <c r="G592" s="100" t="s">
        <v>1418</v>
      </c>
      <c r="H592" s="100" t="s">
        <v>1418</v>
      </c>
      <c r="I592" s="100">
        <v>90</v>
      </c>
      <c r="J592" s="100"/>
      <c r="K592" s="100">
        <v>-90</v>
      </c>
    </row>
    <row r="593" spans="1:11" x14ac:dyDescent="0.3">
      <c r="A593" s="100" t="s">
        <v>445</v>
      </c>
      <c r="B593" s="100" t="s">
        <v>472</v>
      </c>
      <c r="C593" s="100" t="s">
        <v>473</v>
      </c>
      <c r="D593" s="101">
        <v>44175</v>
      </c>
      <c r="E593" s="100" t="s">
        <v>1419</v>
      </c>
      <c r="F593" s="100" t="s">
        <v>234</v>
      </c>
      <c r="G593" s="100" t="s">
        <v>1420</v>
      </c>
      <c r="H593" s="100" t="s">
        <v>1420</v>
      </c>
      <c r="I593" s="100">
        <v>940</v>
      </c>
      <c r="J593" s="100"/>
      <c r="K593" s="100">
        <v>-940</v>
      </c>
    </row>
    <row r="594" spans="1:11" x14ac:dyDescent="0.3">
      <c r="A594" s="100" t="s">
        <v>445</v>
      </c>
      <c r="B594" s="100" t="s">
        <v>472</v>
      </c>
      <c r="C594" s="100" t="s">
        <v>473</v>
      </c>
      <c r="D594" s="101">
        <v>44175</v>
      </c>
      <c r="E594" s="100" t="s">
        <v>1475</v>
      </c>
      <c r="F594" s="100" t="s">
        <v>234</v>
      </c>
      <c r="G594" s="100" t="s">
        <v>1476</v>
      </c>
      <c r="H594" s="100" t="s">
        <v>1477</v>
      </c>
      <c r="I594" s="100"/>
      <c r="J594" s="100">
        <v>1000</v>
      </c>
      <c r="K594" s="100">
        <v>1000</v>
      </c>
    </row>
    <row r="595" spans="1:11" x14ac:dyDescent="0.3">
      <c r="A595" s="100" t="s">
        <v>445</v>
      </c>
      <c r="B595" s="100" t="s">
        <v>472</v>
      </c>
      <c r="C595" s="100" t="s">
        <v>473</v>
      </c>
      <c r="D595" s="101">
        <v>44175</v>
      </c>
      <c r="E595" s="100" t="s">
        <v>1478</v>
      </c>
      <c r="F595" s="100" t="s">
        <v>234</v>
      </c>
      <c r="G595" s="100" t="s">
        <v>1473</v>
      </c>
      <c r="H595" s="100" t="s">
        <v>1479</v>
      </c>
      <c r="I595" s="100"/>
      <c r="J595" s="100">
        <v>90</v>
      </c>
      <c r="K595" s="100">
        <v>90</v>
      </c>
    </row>
    <row r="596" spans="1:11" x14ac:dyDescent="0.3">
      <c r="A596" s="100" t="s">
        <v>445</v>
      </c>
      <c r="B596" s="100" t="s">
        <v>472</v>
      </c>
      <c r="C596" s="100" t="s">
        <v>473</v>
      </c>
      <c r="D596" s="101">
        <v>44175</v>
      </c>
      <c r="E596" s="100" t="s">
        <v>1480</v>
      </c>
      <c r="F596" s="100" t="s">
        <v>234</v>
      </c>
      <c r="G596" s="100" t="s">
        <v>1473</v>
      </c>
      <c r="H596" s="100" t="s">
        <v>1481</v>
      </c>
      <c r="I596" s="100"/>
      <c r="J596" s="100">
        <v>90</v>
      </c>
      <c r="K596" s="100">
        <v>90</v>
      </c>
    </row>
    <row r="597" spans="1:11" x14ac:dyDescent="0.3">
      <c r="A597" s="100" t="s">
        <v>445</v>
      </c>
      <c r="B597" s="100" t="s">
        <v>472</v>
      </c>
      <c r="C597" s="100" t="s">
        <v>473</v>
      </c>
      <c r="D597" s="101">
        <v>44175</v>
      </c>
      <c r="E597" s="100" t="s">
        <v>1482</v>
      </c>
      <c r="F597" s="100" t="s">
        <v>234</v>
      </c>
      <c r="G597" s="100" t="s">
        <v>1473</v>
      </c>
      <c r="H597" s="100" t="s">
        <v>1483</v>
      </c>
      <c r="I597" s="100"/>
      <c r="J597" s="100">
        <v>90</v>
      </c>
      <c r="K597" s="100">
        <v>90</v>
      </c>
    </row>
    <row r="598" spans="1:11" x14ac:dyDescent="0.3">
      <c r="A598" s="100" t="s">
        <v>445</v>
      </c>
      <c r="B598" s="100" t="s">
        <v>472</v>
      </c>
      <c r="C598" s="100" t="s">
        <v>473</v>
      </c>
      <c r="D598" s="101">
        <v>44175</v>
      </c>
      <c r="E598" s="100" t="s">
        <v>1459</v>
      </c>
      <c r="F598" s="100" t="s">
        <v>234</v>
      </c>
      <c r="G598" s="100" t="s">
        <v>479</v>
      </c>
      <c r="H598" s="100" t="s">
        <v>1460</v>
      </c>
      <c r="I598" s="100"/>
      <c r="J598" s="100">
        <v>940</v>
      </c>
      <c r="K598" s="100">
        <v>940</v>
      </c>
    </row>
    <row r="599" spans="1:11" x14ac:dyDescent="0.3">
      <c r="A599" s="100" t="s">
        <v>445</v>
      </c>
      <c r="B599" s="100" t="s">
        <v>472</v>
      </c>
      <c r="C599" s="100" t="s">
        <v>473</v>
      </c>
      <c r="D599" s="101">
        <v>44181</v>
      </c>
      <c r="E599" s="100" t="s">
        <v>1423</v>
      </c>
      <c r="F599" s="100" t="s">
        <v>234</v>
      </c>
      <c r="G599" s="100" t="s">
        <v>1424</v>
      </c>
      <c r="H599" s="100" t="s">
        <v>1424</v>
      </c>
      <c r="I599" s="100">
        <v>2026.17</v>
      </c>
      <c r="J599" s="100"/>
      <c r="K599" s="100">
        <v>-2026.17</v>
      </c>
    </row>
    <row r="600" spans="1:11" x14ac:dyDescent="0.3">
      <c r="A600" s="100" t="s">
        <v>445</v>
      </c>
      <c r="B600" s="100" t="s">
        <v>472</v>
      </c>
      <c r="C600" s="100" t="s">
        <v>473</v>
      </c>
      <c r="D600" s="101">
        <v>44181</v>
      </c>
      <c r="E600" s="100" t="s">
        <v>1484</v>
      </c>
      <c r="F600" s="100" t="s">
        <v>234</v>
      </c>
      <c r="G600" s="100" t="s">
        <v>1485</v>
      </c>
      <c r="H600" s="100" t="s">
        <v>1486</v>
      </c>
      <c r="I600" s="100"/>
      <c r="J600" s="100">
        <v>2026.17</v>
      </c>
      <c r="K600" s="100">
        <v>2026.17</v>
      </c>
    </row>
    <row r="601" spans="1:11" x14ac:dyDescent="0.3">
      <c r="A601" s="100" t="s">
        <v>445</v>
      </c>
      <c r="B601" s="100" t="s">
        <v>472</v>
      </c>
      <c r="C601" s="100" t="s">
        <v>473</v>
      </c>
      <c r="D601" s="101">
        <v>44183</v>
      </c>
      <c r="E601" s="100" t="s">
        <v>1487</v>
      </c>
      <c r="F601" s="100" t="s">
        <v>234</v>
      </c>
      <c r="G601" s="100" t="s">
        <v>1488</v>
      </c>
      <c r="H601" s="100" t="s">
        <v>1489</v>
      </c>
      <c r="I601" s="100"/>
      <c r="J601" s="100">
        <v>1439.49</v>
      </c>
      <c r="K601" s="100">
        <v>1439.49</v>
      </c>
    </row>
    <row r="602" spans="1:11" x14ac:dyDescent="0.3">
      <c r="A602" s="100" t="s">
        <v>445</v>
      </c>
      <c r="B602" s="100" t="s">
        <v>472</v>
      </c>
      <c r="C602" s="100" t="s">
        <v>473</v>
      </c>
      <c r="D602" s="101">
        <v>44186</v>
      </c>
      <c r="E602" s="100" t="s">
        <v>1427</v>
      </c>
      <c r="F602" s="100" t="s">
        <v>234</v>
      </c>
      <c r="G602" s="100" t="s">
        <v>1428</v>
      </c>
      <c r="H602" s="100" t="s">
        <v>1428</v>
      </c>
      <c r="I602" s="100">
        <v>1439.49</v>
      </c>
      <c r="J602" s="100"/>
      <c r="K602" s="100">
        <v>-1439.49</v>
      </c>
    </row>
    <row r="603" spans="1:11" x14ac:dyDescent="0.3">
      <c r="A603" s="100" t="s">
        <v>445</v>
      </c>
      <c r="B603" s="100" t="s">
        <v>472</v>
      </c>
      <c r="C603" s="100" t="s">
        <v>473</v>
      </c>
      <c r="D603" s="101">
        <v>44187</v>
      </c>
      <c r="E603" s="100" t="s">
        <v>1429</v>
      </c>
      <c r="F603" s="100" t="s">
        <v>234</v>
      </c>
      <c r="G603" s="100" t="s">
        <v>1430</v>
      </c>
      <c r="H603" s="100" t="s">
        <v>1430</v>
      </c>
      <c r="I603" s="100">
        <v>2000</v>
      </c>
      <c r="J603" s="100"/>
      <c r="K603" s="100">
        <v>-2000</v>
      </c>
    </row>
    <row r="604" spans="1:11" x14ac:dyDescent="0.3">
      <c r="A604" s="100" t="s">
        <v>445</v>
      </c>
      <c r="B604" s="100" t="s">
        <v>472</v>
      </c>
      <c r="C604" s="100" t="s">
        <v>473</v>
      </c>
      <c r="D604" s="101">
        <v>44187</v>
      </c>
      <c r="E604" s="100" t="s">
        <v>1431</v>
      </c>
      <c r="F604" s="100" t="s">
        <v>234</v>
      </c>
      <c r="G604" s="100" t="s">
        <v>1432</v>
      </c>
      <c r="H604" s="100" t="s">
        <v>1432</v>
      </c>
      <c r="I604" s="100">
        <v>65</v>
      </c>
      <c r="J604" s="100"/>
      <c r="K604" s="100">
        <v>-65</v>
      </c>
    </row>
    <row r="605" spans="1:11" x14ac:dyDescent="0.3">
      <c r="A605" s="100" t="s">
        <v>445</v>
      </c>
      <c r="B605" s="100" t="s">
        <v>472</v>
      </c>
      <c r="C605" s="100" t="s">
        <v>473</v>
      </c>
      <c r="D605" s="101">
        <v>44187</v>
      </c>
      <c r="E605" s="100" t="s">
        <v>1433</v>
      </c>
      <c r="F605" s="100" t="s">
        <v>234</v>
      </c>
      <c r="G605" s="100" t="s">
        <v>1434</v>
      </c>
      <c r="H605" s="100" t="s">
        <v>1434</v>
      </c>
      <c r="I605" s="100">
        <v>65</v>
      </c>
      <c r="J605" s="100"/>
      <c r="K605" s="100">
        <v>-65</v>
      </c>
    </row>
    <row r="606" spans="1:11" x14ac:dyDescent="0.3">
      <c r="A606" s="100" t="s">
        <v>445</v>
      </c>
      <c r="B606" s="100" t="s">
        <v>472</v>
      </c>
      <c r="C606" s="100" t="s">
        <v>473</v>
      </c>
      <c r="D606" s="101">
        <v>44187</v>
      </c>
      <c r="E606" s="100" t="s">
        <v>1435</v>
      </c>
      <c r="F606" s="100" t="s">
        <v>234</v>
      </c>
      <c r="G606" s="100" t="s">
        <v>1436</v>
      </c>
      <c r="H606" s="100" t="s">
        <v>1436</v>
      </c>
      <c r="I606" s="100">
        <v>65</v>
      </c>
      <c r="J606" s="100"/>
      <c r="K606" s="100">
        <v>-65</v>
      </c>
    </row>
    <row r="607" spans="1:11" x14ac:dyDescent="0.3">
      <c r="A607" s="100" t="s">
        <v>445</v>
      </c>
      <c r="B607" s="100" t="s">
        <v>472</v>
      </c>
      <c r="C607" s="100" t="s">
        <v>473</v>
      </c>
      <c r="D607" s="101">
        <v>44187</v>
      </c>
      <c r="E607" s="100" t="s">
        <v>1437</v>
      </c>
      <c r="F607" s="100" t="s">
        <v>234</v>
      </c>
      <c r="G607" s="100" t="s">
        <v>1438</v>
      </c>
      <c r="H607" s="100" t="s">
        <v>1438</v>
      </c>
      <c r="I607" s="100">
        <v>65</v>
      </c>
      <c r="J607" s="100"/>
      <c r="K607" s="100">
        <v>-65</v>
      </c>
    </row>
    <row r="608" spans="1:11" x14ac:dyDescent="0.3">
      <c r="A608" s="100" t="s">
        <v>445</v>
      </c>
      <c r="B608" s="100" t="s">
        <v>472</v>
      </c>
      <c r="C608" s="100" t="s">
        <v>473</v>
      </c>
      <c r="D608" s="101">
        <v>44187</v>
      </c>
      <c r="E608" s="100" t="s">
        <v>1439</v>
      </c>
      <c r="F608" s="100" t="s">
        <v>234</v>
      </c>
      <c r="G608" s="100" t="s">
        <v>1440</v>
      </c>
      <c r="H608" s="100" t="s">
        <v>1440</v>
      </c>
      <c r="I608" s="100">
        <v>65</v>
      </c>
      <c r="J608" s="100"/>
      <c r="K608" s="100">
        <v>-65</v>
      </c>
    </row>
    <row r="609" spans="1:11" x14ac:dyDescent="0.3">
      <c r="A609" s="100" t="s">
        <v>445</v>
      </c>
      <c r="B609" s="100" t="s">
        <v>472</v>
      </c>
      <c r="C609" s="100" t="s">
        <v>473</v>
      </c>
      <c r="D609" s="101">
        <v>44187</v>
      </c>
      <c r="E609" s="100" t="s">
        <v>1441</v>
      </c>
      <c r="F609" s="100" t="s">
        <v>234</v>
      </c>
      <c r="G609" s="100" t="s">
        <v>1442</v>
      </c>
      <c r="H609" s="100" t="s">
        <v>1442</v>
      </c>
      <c r="I609" s="100">
        <v>65</v>
      </c>
      <c r="J609" s="100"/>
      <c r="K609" s="100">
        <v>-65</v>
      </c>
    </row>
    <row r="610" spans="1:11" x14ac:dyDescent="0.3">
      <c r="A610" s="100" t="s">
        <v>445</v>
      </c>
      <c r="B610" s="100" t="s">
        <v>472</v>
      </c>
      <c r="C610" s="100" t="s">
        <v>473</v>
      </c>
      <c r="D610" s="101">
        <v>44187</v>
      </c>
      <c r="E610" s="100" t="s">
        <v>1490</v>
      </c>
      <c r="F610" s="100" t="s">
        <v>234</v>
      </c>
      <c r="G610" s="100" t="s">
        <v>1491</v>
      </c>
      <c r="H610" s="100" t="s">
        <v>1492</v>
      </c>
      <c r="I610" s="100"/>
      <c r="J610" s="100">
        <v>2000</v>
      </c>
      <c r="K610" s="100">
        <v>2000</v>
      </c>
    </row>
    <row r="611" spans="1:11" x14ac:dyDescent="0.3">
      <c r="A611" s="100" t="s">
        <v>445</v>
      </c>
      <c r="B611" s="100" t="s">
        <v>472</v>
      </c>
      <c r="C611" s="100" t="s">
        <v>473</v>
      </c>
      <c r="D611" s="101">
        <v>44187</v>
      </c>
      <c r="E611" s="100" t="s">
        <v>1493</v>
      </c>
      <c r="F611" s="100" t="s">
        <v>234</v>
      </c>
      <c r="G611" s="100" t="s">
        <v>1077</v>
      </c>
      <c r="H611" s="100" t="s">
        <v>1494</v>
      </c>
      <c r="I611" s="100"/>
      <c r="J611" s="100">
        <v>65</v>
      </c>
      <c r="K611" s="100">
        <v>65</v>
      </c>
    </row>
    <row r="612" spans="1:11" x14ac:dyDescent="0.3">
      <c r="A612" s="100" t="s">
        <v>445</v>
      </c>
      <c r="B612" s="100" t="s">
        <v>472</v>
      </c>
      <c r="C612" s="100" t="s">
        <v>473</v>
      </c>
      <c r="D612" s="101">
        <v>44187</v>
      </c>
      <c r="E612" s="100" t="s">
        <v>1495</v>
      </c>
      <c r="F612" s="100" t="s">
        <v>234</v>
      </c>
      <c r="G612" s="100" t="s">
        <v>1077</v>
      </c>
      <c r="H612" s="100" t="s">
        <v>1496</v>
      </c>
      <c r="I612" s="100"/>
      <c r="J612" s="100">
        <v>65</v>
      </c>
      <c r="K612" s="100">
        <v>65</v>
      </c>
    </row>
    <row r="613" spans="1:11" x14ac:dyDescent="0.3">
      <c r="A613" s="100" t="s">
        <v>445</v>
      </c>
      <c r="B613" s="100" t="s">
        <v>472</v>
      </c>
      <c r="C613" s="100" t="s">
        <v>473</v>
      </c>
      <c r="D613" s="101">
        <v>44187</v>
      </c>
      <c r="E613" s="100" t="s">
        <v>1497</v>
      </c>
      <c r="F613" s="100" t="s">
        <v>234</v>
      </c>
      <c r="G613" s="100" t="s">
        <v>1077</v>
      </c>
      <c r="H613" s="100" t="s">
        <v>1498</v>
      </c>
      <c r="I613" s="100"/>
      <c r="J613" s="100">
        <v>65</v>
      </c>
      <c r="K613" s="100">
        <v>65</v>
      </c>
    </row>
    <row r="614" spans="1:11" x14ac:dyDescent="0.3">
      <c r="A614" s="100" t="s">
        <v>445</v>
      </c>
      <c r="B614" s="100" t="s">
        <v>472</v>
      </c>
      <c r="C614" s="100" t="s">
        <v>473</v>
      </c>
      <c r="D614" s="101">
        <v>44187</v>
      </c>
      <c r="E614" s="100" t="s">
        <v>1499</v>
      </c>
      <c r="F614" s="100" t="s">
        <v>234</v>
      </c>
      <c r="G614" s="100" t="s">
        <v>1077</v>
      </c>
      <c r="H614" s="100" t="s">
        <v>1500</v>
      </c>
      <c r="I614" s="100"/>
      <c r="J614" s="100">
        <v>65</v>
      </c>
      <c r="K614" s="100">
        <v>65</v>
      </c>
    </row>
    <row r="615" spans="1:11" x14ac:dyDescent="0.3">
      <c r="A615" s="100" t="s">
        <v>445</v>
      </c>
      <c r="B615" s="100" t="s">
        <v>472</v>
      </c>
      <c r="C615" s="100" t="s">
        <v>473</v>
      </c>
      <c r="D615" s="101">
        <v>44187</v>
      </c>
      <c r="E615" s="100" t="s">
        <v>1501</v>
      </c>
      <c r="F615" s="100" t="s">
        <v>234</v>
      </c>
      <c r="G615" s="100" t="s">
        <v>1077</v>
      </c>
      <c r="H615" s="100" t="s">
        <v>1502</v>
      </c>
      <c r="I615" s="100"/>
      <c r="J615" s="100">
        <v>65</v>
      </c>
      <c r="K615" s="100">
        <v>65</v>
      </c>
    </row>
    <row r="616" spans="1:11" x14ac:dyDescent="0.3">
      <c r="A616" s="100" t="s">
        <v>445</v>
      </c>
      <c r="B616" s="100" t="s">
        <v>472</v>
      </c>
      <c r="C616" s="100" t="s">
        <v>473</v>
      </c>
      <c r="D616" s="101">
        <v>44187</v>
      </c>
      <c r="E616" s="100" t="s">
        <v>1503</v>
      </c>
      <c r="F616" s="100" t="s">
        <v>234</v>
      </c>
      <c r="G616" s="100" t="s">
        <v>1077</v>
      </c>
      <c r="H616" s="100" t="s">
        <v>1504</v>
      </c>
      <c r="I616" s="100"/>
      <c r="J616" s="100">
        <v>65</v>
      </c>
      <c r="K616" s="100">
        <v>65</v>
      </c>
    </row>
    <row r="617" spans="1:11" x14ac:dyDescent="0.3">
      <c r="A617" s="100" t="s">
        <v>445</v>
      </c>
      <c r="B617" s="100" t="s">
        <v>472</v>
      </c>
      <c r="C617" s="100" t="s">
        <v>473</v>
      </c>
      <c r="D617" s="101">
        <v>44196</v>
      </c>
      <c r="E617" s="100" t="s">
        <v>1461</v>
      </c>
      <c r="F617" s="100" t="s">
        <v>234</v>
      </c>
      <c r="G617" s="100" t="s">
        <v>479</v>
      </c>
      <c r="H617" s="100" t="s">
        <v>1462</v>
      </c>
      <c r="I617" s="100"/>
      <c r="J617" s="100">
        <v>940</v>
      </c>
      <c r="K617" s="100">
        <v>940</v>
      </c>
    </row>
    <row r="618" spans="1:11" x14ac:dyDescent="0.3">
      <c r="A618" s="100" t="s">
        <v>445</v>
      </c>
      <c r="B618" s="100" t="s">
        <v>472</v>
      </c>
      <c r="C618" s="100" t="s">
        <v>473</v>
      </c>
      <c r="D618" s="101">
        <v>44196</v>
      </c>
      <c r="E618" s="100" t="s">
        <v>1456</v>
      </c>
      <c r="F618" s="100" t="s">
        <v>234</v>
      </c>
      <c r="G618" s="100" t="s">
        <v>1505</v>
      </c>
      <c r="H618" s="100" t="s">
        <v>1457</v>
      </c>
      <c r="I618" s="100"/>
      <c r="J618" s="100">
        <v>3919.37</v>
      </c>
      <c r="K618" s="100">
        <v>3919.37</v>
      </c>
    </row>
    <row r="619" spans="1:11" x14ac:dyDescent="0.3">
      <c r="A619" s="100" t="s">
        <v>445</v>
      </c>
      <c r="B619" s="100" t="s">
        <v>472</v>
      </c>
      <c r="C619" s="100" t="s">
        <v>473</v>
      </c>
      <c r="D619" s="101">
        <v>44197</v>
      </c>
      <c r="E619" s="100" t="s">
        <v>1632</v>
      </c>
      <c r="F619" s="100" t="s">
        <v>234</v>
      </c>
      <c r="G619" s="100" t="s">
        <v>1192</v>
      </c>
      <c r="H619" s="100" t="s">
        <v>1633</v>
      </c>
      <c r="I619" s="100"/>
      <c r="J619" s="100">
        <v>357.25</v>
      </c>
      <c r="K619" s="100">
        <v>357.25</v>
      </c>
    </row>
    <row r="620" spans="1:11" x14ac:dyDescent="0.3">
      <c r="A620" s="100" t="s">
        <v>445</v>
      </c>
      <c r="B620" s="100" t="s">
        <v>472</v>
      </c>
      <c r="C620" s="100" t="s">
        <v>473</v>
      </c>
      <c r="D620" s="101">
        <v>44200</v>
      </c>
      <c r="E620" s="100" t="s">
        <v>1662</v>
      </c>
      <c r="F620" s="100" t="s">
        <v>234</v>
      </c>
      <c r="G620" s="100" t="s">
        <v>1663</v>
      </c>
      <c r="H620" s="100" t="s">
        <v>1663</v>
      </c>
      <c r="I620" s="100">
        <v>2250</v>
      </c>
      <c r="J620" s="100"/>
      <c r="K620" s="100">
        <v>-2250</v>
      </c>
    </row>
    <row r="621" spans="1:11" x14ac:dyDescent="0.3">
      <c r="A621" s="100" t="s">
        <v>445</v>
      </c>
      <c r="B621" s="100" t="s">
        <v>472</v>
      </c>
      <c r="C621" s="100" t="s">
        <v>473</v>
      </c>
      <c r="D621" s="101">
        <v>44200</v>
      </c>
      <c r="E621" s="100" t="s">
        <v>1664</v>
      </c>
      <c r="F621" s="100" t="s">
        <v>234</v>
      </c>
      <c r="G621" s="100" t="s">
        <v>1665</v>
      </c>
      <c r="H621" s="100" t="s">
        <v>1665</v>
      </c>
      <c r="I621" s="100">
        <v>600</v>
      </c>
      <c r="J621" s="100"/>
      <c r="K621" s="100">
        <v>-600</v>
      </c>
    </row>
    <row r="622" spans="1:11" x14ac:dyDescent="0.3">
      <c r="A622" s="100" t="s">
        <v>445</v>
      </c>
      <c r="B622" s="100" t="s">
        <v>472</v>
      </c>
      <c r="C622" s="100" t="s">
        <v>473</v>
      </c>
      <c r="D622" s="101">
        <v>44200</v>
      </c>
      <c r="E622" s="100" t="s">
        <v>1634</v>
      </c>
      <c r="F622" s="100" t="s">
        <v>234</v>
      </c>
      <c r="G622" s="100" t="s">
        <v>1706</v>
      </c>
      <c r="H622" s="100" t="s">
        <v>1635</v>
      </c>
      <c r="I622" s="100"/>
      <c r="J622" s="100">
        <v>600</v>
      </c>
      <c r="K622" s="100">
        <v>600</v>
      </c>
    </row>
    <row r="623" spans="1:11" x14ac:dyDescent="0.3">
      <c r="A623" s="100" t="s">
        <v>445</v>
      </c>
      <c r="B623" s="100" t="s">
        <v>472</v>
      </c>
      <c r="C623" s="100" t="s">
        <v>473</v>
      </c>
      <c r="D623" s="101">
        <v>44203</v>
      </c>
      <c r="E623" s="100" t="s">
        <v>1670</v>
      </c>
      <c r="F623" s="100" t="s">
        <v>234</v>
      </c>
      <c r="G623" s="100" t="s">
        <v>1671</v>
      </c>
      <c r="H623" s="100" t="s">
        <v>1671</v>
      </c>
      <c r="I623" s="100">
        <v>940</v>
      </c>
      <c r="J623" s="100"/>
      <c r="K623" s="100">
        <v>-940</v>
      </c>
    </row>
    <row r="624" spans="1:11" x14ac:dyDescent="0.3">
      <c r="A624" s="100" t="s">
        <v>445</v>
      </c>
      <c r="B624" s="100" t="s">
        <v>472</v>
      </c>
      <c r="C624" s="100" t="s">
        <v>473</v>
      </c>
      <c r="D624" s="101">
        <v>44203</v>
      </c>
      <c r="E624" s="100" t="s">
        <v>1456</v>
      </c>
      <c r="F624" s="100" t="s">
        <v>234</v>
      </c>
      <c r="G624" s="100" t="s">
        <v>1672</v>
      </c>
      <c r="H624" s="100" t="s">
        <v>1672</v>
      </c>
      <c r="I624" s="100">
        <v>3919.37</v>
      </c>
      <c r="J624" s="100"/>
      <c r="K624" s="100">
        <v>-3919.37</v>
      </c>
    </row>
    <row r="625" spans="1:11" x14ac:dyDescent="0.3">
      <c r="A625" s="100" t="s">
        <v>445</v>
      </c>
      <c r="B625" s="100" t="s">
        <v>472</v>
      </c>
      <c r="C625" s="100" t="s">
        <v>473</v>
      </c>
      <c r="D625" s="101">
        <v>44207</v>
      </c>
      <c r="E625" s="100" t="s">
        <v>1674</v>
      </c>
      <c r="F625" s="100" t="s">
        <v>234</v>
      </c>
      <c r="G625" s="100" t="s">
        <v>1675</v>
      </c>
      <c r="H625" s="100" t="s">
        <v>1675</v>
      </c>
      <c r="I625" s="100">
        <v>65</v>
      </c>
      <c r="J625" s="100"/>
      <c r="K625" s="100">
        <v>-65</v>
      </c>
    </row>
    <row r="626" spans="1:11" x14ac:dyDescent="0.3">
      <c r="A626" s="100" t="s">
        <v>445</v>
      </c>
      <c r="B626" s="100" t="s">
        <v>472</v>
      </c>
      <c r="C626" s="100" t="s">
        <v>473</v>
      </c>
      <c r="D626" s="101">
        <v>44207</v>
      </c>
      <c r="E626" s="100" t="s">
        <v>1584</v>
      </c>
      <c r="F626" s="100" t="s">
        <v>234</v>
      </c>
      <c r="G626" s="100" t="s">
        <v>1077</v>
      </c>
      <c r="H626" s="100" t="s">
        <v>1585</v>
      </c>
      <c r="I626" s="100"/>
      <c r="J626" s="100">
        <v>65</v>
      </c>
      <c r="K626" s="100">
        <v>65</v>
      </c>
    </row>
    <row r="627" spans="1:11" x14ac:dyDescent="0.3">
      <c r="A627" s="100" t="s">
        <v>445</v>
      </c>
      <c r="B627" s="100" t="s">
        <v>472</v>
      </c>
      <c r="C627" s="100" t="s">
        <v>473</v>
      </c>
      <c r="D627" s="101">
        <v>44209</v>
      </c>
      <c r="E627" s="100" t="s">
        <v>1587</v>
      </c>
      <c r="F627" s="100" t="s">
        <v>234</v>
      </c>
      <c r="G627" s="100" t="s">
        <v>1707</v>
      </c>
      <c r="H627" s="100" t="s">
        <v>1588</v>
      </c>
      <c r="I627" s="100"/>
      <c r="J627" s="100">
        <v>205</v>
      </c>
      <c r="K627" s="100">
        <v>205</v>
      </c>
    </row>
    <row r="628" spans="1:11" x14ac:dyDescent="0.3">
      <c r="A628" s="100" t="s">
        <v>445</v>
      </c>
      <c r="B628" s="100" t="s">
        <v>472</v>
      </c>
      <c r="C628" s="100" t="s">
        <v>473</v>
      </c>
      <c r="D628" s="101">
        <v>44213</v>
      </c>
      <c r="E628" s="100" t="s">
        <v>1637</v>
      </c>
      <c r="F628" s="100" t="s">
        <v>234</v>
      </c>
      <c r="G628" s="100" t="s">
        <v>1708</v>
      </c>
      <c r="H628" s="100" t="s">
        <v>1638</v>
      </c>
      <c r="I628" s="100"/>
      <c r="J628" s="100">
        <v>1800</v>
      </c>
      <c r="K628" s="100">
        <v>1800</v>
      </c>
    </row>
    <row r="629" spans="1:11" x14ac:dyDescent="0.3">
      <c r="A629" s="100" t="s">
        <v>445</v>
      </c>
      <c r="B629" s="100" t="s">
        <v>472</v>
      </c>
      <c r="C629" s="100" t="s">
        <v>473</v>
      </c>
      <c r="D629" s="101">
        <v>44215</v>
      </c>
      <c r="E629" s="100" t="s">
        <v>1677</v>
      </c>
      <c r="F629" s="100" t="s">
        <v>234</v>
      </c>
      <c r="G629" s="100" t="s">
        <v>1678</v>
      </c>
      <c r="H629" s="100" t="s">
        <v>1678</v>
      </c>
      <c r="I629" s="100">
        <v>1800</v>
      </c>
      <c r="J629" s="100"/>
      <c r="K629" s="100">
        <v>-1800</v>
      </c>
    </row>
    <row r="630" spans="1:11" x14ac:dyDescent="0.3">
      <c r="A630" s="100" t="s">
        <v>445</v>
      </c>
      <c r="B630" s="100" t="s">
        <v>472</v>
      </c>
      <c r="C630" s="100" t="s">
        <v>473</v>
      </c>
      <c r="D630" s="101">
        <v>44215</v>
      </c>
      <c r="E630" s="100" t="s">
        <v>1679</v>
      </c>
      <c r="F630" s="100" t="s">
        <v>234</v>
      </c>
      <c r="G630" s="100" t="s">
        <v>1680</v>
      </c>
      <c r="H630" s="100" t="s">
        <v>1680</v>
      </c>
      <c r="I630" s="100">
        <v>1795.98</v>
      </c>
      <c r="J630" s="100"/>
      <c r="K630" s="100">
        <v>-1795.98</v>
      </c>
    </row>
    <row r="631" spans="1:11" x14ac:dyDescent="0.3">
      <c r="A631" s="100" t="s">
        <v>445</v>
      </c>
      <c r="B631" s="100" t="s">
        <v>472</v>
      </c>
      <c r="C631" s="100" t="s">
        <v>473</v>
      </c>
      <c r="D631" s="101">
        <v>44215</v>
      </c>
      <c r="E631" s="100" t="s">
        <v>1630</v>
      </c>
      <c r="F631" s="100" t="s">
        <v>234</v>
      </c>
      <c r="G631" s="100" t="s">
        <v>1709</v>
      </c>
      <c r="H631" s="100" t="s">
        <v>1631</v>
      </c>
      <c r="I631" s="100"/>
      <c r="J631" s="100">
        <v>1795.98</v>
      </c>
      <c r="K631" s="100">
        <v>1795.98</v>
      </c>
    </row>
    <row r="632" spans="1:11" x14ac:dyDescent="0.3">
      <c r="A632" s="100" t="s">
        <v>445</v>
      </c>
      <c r="B632" s="100" t="s">
        <v>472</v>
      </c>
      <c r="C632" s="100" t="s">
        <v>473</v>
      </c>
      <c r="D632" s="101">
        <v>44221</v>
      </c>
      <c r="E632" s="100" t="s">
        <v>1681</v>
      </c>
      <c r="F632" s="100" t="s">
        <v>234</v>
      </c>
      <c r="G632" s="100" t="s">
        <v>1682</v>
      </c>
      <c r="H632" s="100" t="s">
        <v>1682</v>
      </c>
      <c r="I632" s="100">
        <v>357.25</v>
      </c>
      <c r="J632" s="100"/>
      <c r="K632" s="100">
        <v>-357.25</v>
      </c>
    </row>
    <row r="633" spans="1:11" x14ac:dyDescent="0.3">
      <c r="A633" s="100" t="s">
        <v>445</v>
      </c>
      <c r="B633" s="100" t="s">
        <v>472</v>
      </c>
      <c r="C633" s="100" t="s">
        <v>473</v>
      </c>
      <c r="D633" s="101">
        <v>44221</v>
      </c>
      <c r="E633" s="100" t="s">
        <v>1683</v>
      </c>
      <c r="F633" s="100" t="s">
        <v>234</v>
      </c>
      <c r="G633" s="100" t="s">
        <v>1684</v>
      </c>
      <c r="H633" s="100" t="s">
        <v>1684</v>
      </c>
      <c r="I633" s="100">
        <v>205</v>
      </c>
      <c r="J633" s="100"/>
      <c r="K633" s="100">
        <v>-205</v>
      </c>
    </row>
    <row r="634" spans="1:11" x14ac:dyDescent="0.3">
      <c r="A634" s="100" t="s">
        <v>445</v>
      </c>
      <c r="B634" s="100" t="s">
        <v>472</v>
      </c>
      <c r="C634" s="100" t="s">
        <v>473</v>
      </c>
      <c r="D634" s="101">
        <v>44222</v>
      </c>
      <c r="E634" s="100" t="s">
        <v>1591</v>
      </c>
      <c r="F634" s="100" t="s">
        <v>234</v>
      </c>
      <c r="G634" s="100" t="s">
        <v>1710</v>
      </c>
      <c r="H634" s="100" t="s">
        <v>1592</v>
      </c>
      <c r="I634" s="100"/>
      <c r="J634" s="100">
        <v>65</v>
      </c>
      <c r="K634" s="100">
        <v>65</v>
      </c>
    </row>
    <row r="635" spans="1:11" x14ac:dyDescent="0.3">
      <c r="A635" s="100" t="s">
        <v>445</v>
      </c>
      <c r="B635" s="100" t="s">
        <v>472</v>
      </c>
      <c r="C635" s="100" t="s">
        <v>473</v>
      </c>
      <c r="D635" s="101">
        <v>44222</v>
      </c>
      <c r="E635" s="100" t="s">
        <v>1594</v>
      </c>
      <c r="F635" s="100" t="s">
        <v>234</v>
      </c>
      <c r="G635" s="100" t="s">
        <v>1710</v>
      </c>
      <c r="H635" s="100" t="s">
        <v>1595</v>
      </c>
      <c r="I635" s="100"/>
      <c r="J635" s="100">
        <v>65</v>
      </c>
      <c r="K635" s="100">
        <v>65</v>
      </c>
    </row>
    <row r="636" spans="1:11" x14ac:dyDescent="0.3">
      <c r="A636" s="100" t="s">
        <v>445</v>
      </c>
      <c r="B636" s="100" t="s">
        <v>472</v>
      </c>
      <c r="C636" s="100" t="s">
        <v>473</v>
      </c>
      <c r="D636" s="101">
        <v>44222</v>
      </c>
      <c r="E636" s="100" t="s">
        <v>1596</v>
      </c>
      <c r="F636" s="100" t="s">
        <v>234</v>
      </c>
      <c r="G636" s="100" t="s">
        <v>1710</v>
      </c>
      <c r="H636" s="100" t="s">
        <v>1597</v>
      </c>
      <c r="I636" s="100"/>
      <c r="J636" s="100">
        <v>65</v>
      </c>
      <c r="K636" s="100">
        <v>65</v>
      </c>
    </row>
    <row r="637" spans="1:11" x14ac:dyDescent="0.3">
      <c r="A637" s="100" t="s">
        <v>445</v>
      </c>
      <c r="B637" s="100" t="s">
        <v>472</v>
      </c>
      <c r="C637" s="100" t="s">
        <v>473</v>
      </c>
      <c r="D637" s="101">
        <v>44222</v>
      </c>
      <c r="E637" s="100" t="s">
        <v>1598</v>
      </c>
      <c r="F637" s="100" t="s">
        <v>234</v>
      </c>
      <c r="G637" s="100" t="s">
        <v>1710</v>
      </c>
      <c r="H637" s="100" t="s">
        <v>1599</v>
      </c>
      <c r="I637" s="100"/>
      <c r="J637" s="100">
        <v>65</v>
      </c>
      <c r="K637" s="100">
        <v>65</v>
      </c>
    </row>
    <row r="638" spans="1:11" x14ac:dyDescent="0.3">
      <c r="A638" s="100" t="s">
        <v>445</v>
      </c>
      <c r="B638" s="100" t="s">
        <v>472</v>
      </c>
      <c r="C638" s="100" t="s">
        <v>473</v>
      </c>
      <c r="D638" s="101">
        <v>44222</v>
      </c>
      <c r="E638" s="100" t="s">
        <v>1600</v>
      </c>
      <c r="F638" s="100" t="s">
        <v>234</v>
      </c>
      <c r="G638" s="100" t="s">
        <v>1710</v>
      </c>
      <c r="H638" s="100" t="s">
        <v>1601</v>
      </c>
      <c r="I638" s="100"/>
      <c r="J638" s="100">
        <v>65</v>
      </c>
      <c r="K638" s="100">
        <v>65</v>
      </c>
    </row>
    <row r="639" spans="1:11" x14ac:dyDescent="0.3">
      <c r="A639" s="100" t="s">
        <v>445</v>
      </c>
      <c r="B639" s="100" t="s">
        <v>472</v>
      </c>
      <c r="C639" s="100" t="s">
        <v>473</v>
      </c>
      <c r="D639" s="101">
        <v>44225</v>
      </c>
      <c r="E639" s="100" t="s">
        <v>1686</v>
      </c>
      <c r="F639" s="100" t="s">
        <v>234</v>
      </c>
      <c r="G639" s="100" t="s">
        <v>1687</v>
      </c>
      <c r="H639" s="100" t="s">
        <v>1687</v>
      </c>
      <c r="I639" s="100">
        <v>65</v>
      </c>
      <c r="J639" s="100"/>
      <c r="K639" s="100">
        <v>-65</v>
      </c>
    </row>
    <row r="640" spans="1:11" x14ac:dyDescent="0.3">
      <c r="A640" s="100" t="s">
        <v>445</v>
      </c>
      <c r="B640" s="100" t="s">
        <v>472</v>
      </c>
      <c r="C640" s="100" t="s">
        <v>473</v>
      </c>
      <c r="D640" s="101">
        <v>44225</v>
      </c>
      <c r="E640" s="100" t="s">
        <v>1688</v>
      </c>
      <c r="F640" s="100" t="s">
        <v>234</v>
      </c>
      <c r="G640" s="100" t="s">
        <v>1689</v>
      </c>
      <c r="H640" s="100" t="s">
        <v>1689</v>
      </c>
      <c r="I640" s="100">
        <v>65</v>
      </c>
      <c r="J640" s="100"/>
      <c r="K640" s="100">
        <v>-65</v>
      </c>
    </row>
    <row r="641" spans="1:11" x14ac:dyDescent="0.3">
      <c r="A641" s="100" t="s">
        <v>445</v>
      </c>
      <c r="B641" s="100" t="s">
        <v>472</v>
      </c>
      <c r="C641" s="100" t="s">
        <v>473</v>
      </c>
      <c r="D641" s="101">
        <v>44225</v>
      </c>
      <c r="E641" s="100" t="s">
        <v>1690</v>
      </c>
      <c r="F641" s="100" t="s">
        <v>234</v>
      </c>
      <c r="G641" s="100" t="s">
        <v>1691</v>
      </c>
      <c r="H641" s="100" t="s">
        <v>1691</v>
      </c>
      <c r="I641" s="100">
        <v>65</v>
      </c>
      <c r="J641" s="100"/>
      <c r="K641" s="100">
        <v>-65</v>
      </c>
    </row>
    <row r="642" spans="1:11" x14ac:dyDescent="0.3">
      <c r="A642" s="100" t="s">
        <v>445</v>
      </c>
      <c r="B642" s="100" t="s">
        <v>472</v>
      </c>
      <c r="C642" s="100" t="s">
        <v>473</v>
      </c>
      <c r="D642" s="101">
        <v>44225</v>
      </c>
      <c r="E642" s="100" t="s">
        <v>1692</v>
      </c>
      <c r="F642" s="100" t="s">
        <v>234</v>
      </c>
      <c r="G642" s="100" t="s">
        <v>1693</v>
      </c>
      <c r="H642" s="100" t="s">
        <v>1693</v>
      </c>
      <c r="I642" s="100">
        <v>65</v>
      </c>
      <c r="J642" s="100"/>
      <c r="K642" s="100">
        <v>-65</v>
      </c>
    </row>
    <row r="643" spans="1:11" x14ac:dyDescent="0.3">
      <c r="A643" s="100" t="s">
        <v>445</v>
      </c>
      <c r="B643" s="100" t="s">
        <v>472</v>
      </c>
      <c r="C643" s="100" t="s">
        <v>473</v>
      </c>
      <c r="D643" s="101">
        <v>44225</v>
      </c>
      <c r="E643" s="100" t="s">
        <v>1694</v>
      </c>
      <c r="F643" s="100" t="s">
        <v>234</v>
      </c>
      <c r="G643" s="100" t="s">
        <v>1695</v>
      </c>
      <c r="H643" s="100" t="s">
        <v>1695</v>
      </c>
      <c r="I643" s="100">
        <v>65</v>
      </c>
      <c r="J643" s="100"/>
      <c r="K643" s="100">
        <v>-65</v>
      </c>
    </row>
    <row r="644" spans="1:11" x14ac:dyDescent="0.3">
      <c r="A644" s="100" t="s">
        <v>445</v>
      </c>
      <c r="B644" s="100" t="s">
        <v>472</v>
      </c>
      <c r="C644" s="100" t="s">
        <v>473</v>
      </c>
      <c r="D644" s="101">
        <v>44225</v>
      </c>
      <c r="E644" s="100" t="s">
        <v>1640</v>
      </c>
      <c r="F644" s="100" t="s">
        <v>234</v>
      </c>
      <c r="G644" s="100" t="s">
        <v>1711</v>
      </c>
      <c r="H644" s="100" t="s">
        <v>1641</v>
      </c>
      <c r="I644" s="100"/>
      <c r="J644" s="100">
        <v>1800</v>
      </c>
      <c r="K644" s="100">
        <v>1800</v>
      </c>
    </row>
    <row r="645" spans="1:11" x14ac:dyDescent="0.3">
      <c r="A645" s="100" t="s">
        <v>445</v>
      </c>
      <c r="B645" s="100" t="s">
        <v>472</v>
      </c>
      <c r="C645" s="100" t="s">
        <v>473</v>
      </c>
      <c r="D645" s="101">
        <v>44227</v>
      </c>
      <c r="E645" s="100" t="s">
        <v>1628</v>
      </c>
      <c r="F645" s="100" t="s">
        <v>234</v>
      </c>
      <c r="G645" s="100" t="s">
        <v>503</v>
      </c>
      <c r="H645" s="100" t="s">
        <v>1629</v>
      </c>
      <c r="I645" s="100"/>
      <c r="J645" s="100">
        <v>38.96</v>
      </c>
      <c r="K645" s="100">
        <v>38.96</v>
      </c>
    </row>
    <row r="646" spans="1:11" x14ac:dyDescent="0.3">
      <c r="A646" s="100" t="s">
        <v>445</v>
      </c>
      <c r="B646" s="100" t="s">
        <v>472</v>
      </c>
      <c r="C646" s="100" t="s">
        <v>473</v>
      </c>
      <c r="D646" s="101">
        <v>44227</v>
      </c>
      <c r="E646" s="100" t="s">
        <v>1704</v>
      </c>
      <c r="F646" s="100" t="s">
        <v>234</v>
      </c>
      <c r="G646" s="100" t="s">
        <v>479</v>
      </c>
      <c r="H646" s="100" t="s">
        <v>1705</v>
      </c>
      <c r="I646" s="100"/>
      <c r="J646" s="100">
        <v>940</v>
      </c>
      <c r="K646" s="100">
        <v>940</v>
      </c>
    </row>
    <row r="647" spans="1:11" x14ac:dyDescent="0.3">
      <c r="A647" s="100" t="s">
        <v>445</v>
      </c>
      <c r="B647" s="100" t="s">
        <v>472</v>
      </c>
      <c r="C647" s="100" t="s">
        <v>473</v>
      </c>
      <c r="D647" s="101">
        <v>44227</v>
      </c>
      <c r="E647" s="100" t="s">
        <v>1701</v>
      </c>
      <c r="F647" s="100" t="s">
        <v>234</v>
      </c>
      <c r="G647" s="100" t="s">
        <v>1712</v>
      </c>
      <c r="H647" s="100" t="s">
        <v>1702</v>
      </c>
      <c r="I647" s="100"/>
      <c r="J647" s="100">
        <v>4034.42</v>
      </c>
      <c r="K647" s="100">
        <v>4034.42</v>
      </c>
    </row>
    <row r="648" spans="1:11" x14ac:dyDescent="0.3">
      <c r="A648" s="100" t="s">
        <v>445</v>
      </c>
      <c r="B648" s="100" t="s">
        <v>506</v>
      </c>
      <c r="C648" s="100" t="s">
        <v>507</v>
      </c>
      <c r="D648" s="101">
        <v>44043</v>
      </c>
      <c r="E648" s="100" t="s">
        <v>269</v>
      </c>
      <c r="F648" s="100" t="s">
        <v>236</v>
      </c>
      <c r="G648" s="100" t="s">
        <v>270</v>
      </c>
      <c r="H648" s="100" t="s">
        <v>507</v>
      </c>
      <c r="I648" s="100"/>
      <c r="J648" s="100">
        <v>283.33</v>
      </c>
      <c r="K648" s="100">
        <v>283.33</v>
      </c>
    </row>
    <row r="649" spans="1:11" x14ac:dyDescent="0.3">
      <c r="A649" s="100" t="s">
        <v>445</v>
      </c>
      <c r="B649" s="100" t="s">
        <v>506</v>
      </c>
      <c r="C649" s="100" t="s">
        <v>507</v>
      </c>
      <c r="D649" s="101">
        <v>44074</v>
      </c>
      <c r="E649" s="100" t="s">
        <v>508</v>
      </c>
      <c r="F649" s="100" t="s">
        <v>366</v>
      </c>
      <c r="G649" s="100" t="s">
        <v>509</v>
      </c>
      <c r="H649" s="100" t="s">
        <v>507</v>
      </c>
      <c r="I649" s="100">
        <v>283.33</v>
      </c>
      <c r="J649" s="100"/>
      <c r="K649" s="100">
        <v>-283.33</v>
      </c>
    </row>
    <row r="650" spans="1:11" x14ac:dyDescent="0.3">
      <c r="A650" s="100" t="s">
        <v>445</v>
      </c>
      <c r="B650" s="100" t="s">
        <v>510</v>
      </c>
      <c r="C650" s="100" t="s">
        <v>511</v>
      </c>
      <c r="D650" s="101">
        <v>44025</v>
      </c>
      <c r="E650" s="100" t="s">
        <v>388</v>
      </c>
      <c r="F650" s="100" t="s">
        <v>234</v>
      </c>
      <c r="G650" s="100" t="s">
        <v>389</v>
      </c>
      <c r="H650" s="100" t="s">
        <v>389</v>
      </c>
      <c r="I650" s="100">
        <v>3850</v>
      </c>
      <c r="J650" s="100"/>
      <c r="K650" s="100">
        <v>-3850</v>
      </c>
    </row>
    <row r="651" spans="1:11" x14ac:dyDescent="0.3">
      <c r="A651" s="100" t="s">
        <v>445</v>
      </c>
      <c r="B651" s="100" t="s">
        <v>510</v>
      </c>
      <c r="C651" s="100" t="s">
        <v>511</v>
      </c>
      <c r="D651" s="101">
        <v>44027</v>
      </c>
      <c r="E651" s="100" t="s">
        <v>277</v>
      </c>
      <c r="F651" s="100" t="s">
        <v>235</v>
      </c>
      <c r="G651" s="100" t="s">
        <v>390</v>
      </c>
      <c r="H651" s="100" t="s">
        <v>390</v>
      </c>
      <c r="I651" s="100">
        <v>631.15</v>
      </c>
      <c r="J651" s="100"/>
      <c r="K651" s="100">
        <v>-631.15</v>
      </c>
    </row>
    <row r="652" spans="1:11" x14ac:dyDescent="0.3">
      <c r="A652" s="100" t="s">
        <v>445</v>
      </c>
      <c r="B652" s="100" t="s">
        <v>510</v>
      </c>
      <c r="C652" s="100" t="s">
        <v>511</v>
      </c>
      <c r="D652" s="101">
        <v>44032</v>
      </c>
      <c r="E652" s="100" t="s">
        <v>395</v>
      </c>
      <c r="F652" s="100" t="s">
        <v>234</v>
      </c>
      <c r="G652" s="100" t="s">
        <v>396</v>
      </c>
      <c r="H652" s="100" t="s">
        <v>396</v>
      </c>
      <c r="I652" s="100">
        <v>5000</v>
      </c>
      <c r="J652" s="100"/>
      <c r="K652" s="100">
        <v>-5000</v>
      </c>
    </row>
    <row r="653" spans="1:11" x14ac:dyDescent="0.3">
      <c r="A653" s="100" t="s">
        <v>445</v>
      </c>
      <c r="B653" s="100" t="s">
        <v>510</v>
      </c>
      <c r="C653" s="100" t="s">
        <v>511</v>
      </c>
      <c r="D653" s="101">
        <v>44043</v>
      </c>
      <c r="E653" s="100" t="s">
        <v>279</v>
      </c>
      <c r="F653" s="100" t="s">
        <v>235</v>
      </c>
      <c r="G653" s="100" t="s">
        <v>399</v>
      </c>
      <c r="H653" s="100" t="s">
        <v>399</v>
      </c>
      <c r="I653" s="100">
        <v>631.15</v>
      </c>
      <c r="J653" s="100"/>
      <c r="K653" s="100">
        <v>-631.15</v>
      </c>
    </row>
    <row r="654" spans="1:11" x14ac:dyDescent="0.3">
      <c r="A654" s="100" t="s">
        <v>445</v>
      </c>
      <c r="B654" s="100" t="s">
        <v>510</v>
      </c>
      <c r="C654" s="100" t="s">
        <v>511</v>
      </c>
      <c r="D654" s="101">
        <v>44043</v>
      </c>
      <c r="E654" s="100" t="s">
        <v>441</v>
      </c>
      <c r="F654" s="100" t="s">
        <v>236</v>
      </c>
      <c r="G654" s="100" t="s">
        <v>442</v>
      </c>
      <c r="H654" s="100" t="s">
        <v>511</v>
      </c>
      <c r="I654" s="100"/>
      <c r="J654" s="100">
        <v>10112.299999999999</v>
      </c>
      <c r="K654" s="100">
        <v>10112.299999999999</v>
      </c>
    </row>
    <row r="655" spans="1:11" x14ac:dyDescent="0.3">
      <c r="A655" s="100" t="s">
        <v>445</v>
      </c>
      <c r="B655" s="100" t="s">
        <v>510</v>
      </c>
      <c r="C655" s="100" t="s">
        <v>511</v>
      </c>
      <c r="D655" s="101">
        <v>44057</v>
      </c>
      <c r="E655" s="100" t="s">
        <v>424</v>
      </c>
      <c r="F655" s="100" t="s">
        <v>234</v>
      </c>
      <c r="G655" s="100" t="s">
        <v>425</v>
      </c>
      <c r="H655" s="100" t="s">
        <v>425</v>
      </c>
      <c r="I655" s="100">
        <v>631.15</v>
      </c>
      <c r="J655" s="100"/>
      <c r="K655" s="100">
        <v>-631.15</v>
      </c>
    </row>
    <row r="656" spans="1:11" x14ac:dyDescent="0.3">
      <c r="A656" s="100" t="s">
        <v>445</v>
      </c>
      <c r="B656" s="100" t="s">
        <v>510</v>
      </c>
      <c r="C656" s="100" t="s">
        <v>511</v>
      </c>
      <c r="D656" s="101">
        <v>44074</v>
      </c>
      <c r="E656" s="100" t="s">
        <v>434</v>
      </c>
      <c r="F656" s="100" t="s">
        <v>234</v>
      </c>
      <c r="G656" s="100" t="s">
        <v>435</v>
      </c>
      <c r="H656" s="100" t="s">
        <v>435</v>
      </c>
      <c r="I656" s="100">
        <v>631.15</v>
      </c>
      <c r="J656" s="100"/>
      <c r="K656" s="100">
        <v>-631.15</v>
      </c>
    </row>
    <row r="657" spans="1:11" x14ac:dyDescent="0.3">
      <c r="A657" s="100" t="s">
        <v>445</v>
      </c>
      <c r="B657" s="100" t="s">
        <v>510</v>
      </c>
      <c r="C657" s="100" t="s">
        <v>511</v>
      </c>
      <c r="D657" s="101">
        <v>44074</v>
      </c>
      <c r="E657" s="100" t="s">
        <v>443</v>
      </c>
      <c r="F657" s="100" t="s">
        <v>366</v>
      </c>
      <c r="G657" s="100" t="s">
        <v>444</v>
      </c>
      <c r="H657" s="100" t="s">
        <v>511</v>
      </c>
      <c r="I657" s="100">
        <v>12757.44</v>
      </c>
      <c r="J657" s="100"/>
      <c r="K657" s="100">
        <v>-12757.44</v>
      </c>
    </row>
    <row r="658" spans="1:11" x14ac:dyDescent="0.3">
      <c r="A658" s="100" t="s">
        <v>445</v>
      </c>
      <c r="B658" s="100" t="s">
        <v>510</v>
      </c>
      <c r="C658" s="100" t="s">
        <v>511</v>
      </c>
      <c r="D658" s="101">
        <v>44074</v>
      </c>
      <c r="E658" s="100" t="s">
        <v>436</v>
      </c>
      <c r="F658" s="100" t="s">
        <v>366</v>
      </c>
      <c r="G658" s="100" t="s">
        <v>437</v>
      </c>
      <c r="H658" s="100" t="s">
        <v>438</v>
      </c>
      <c r="I658" s="100"/>
      <c r="J658" s="100">
        <v>14019.74</v>
      </c>
      <c r="K658" s="100">
        <v>14019.74</v>
      </c>
    </row>
    <row r="659" spans="1:11" x14ac:dyDescent="0.3">
      <c r="A659" s="100" t="s">
        <v>445</v>
      </c>
      <c r="B659" s="100" t="s">
        <v>510</v>
      </c>
      <c r="C659" s="100" t="s">
        <v>511</v>
      </c>
      <c r="D659" s="101">
        <v>44077</v>
      </c>
      <c r="E659" s="100" t="s">
        <v>538</v>
      </c>
      <c r="F659" s="100" t="s">
        <v>234</v>
      </c>
      <c r="G659" s="100" t="s">
        <v>558</v>
      </c>
      <c r="H659" s="100" t="s">
        <v>558</v>
      </c>
      <c r="I659" s="100">
        <v>23451.439999999999</v>
      </c>
      <c r="J659" s="100"/>
      <c r="K659" s="100">
        <v>-23451.439999999999</v>
      </c>
    </row>
    <row r="660" spans="1:11" x14ac:dyDescent="0.3">
      <c r="A660" s="100" t="s">
        <v>445</v>
      </c>
      <c r="B660" s="100" t="s">
        <v>510</v>
      </c>
      <c r="C660" s="100" t="s">
        <v>511</v>
      </c>
      <c r="D660" s="101">
        <v>44089</v>
      </c>
      <c r="E660" s="100" t="s">
        <v>602</v>
      </c>
      <c r="F660" s="100" t="s">
        <v>234</v>
      </c>
      <c r="G660" s="100" t="s">
        <v>603</v>
      </c>
      <c r="H660" s="100" t="s">
        <v>603</v>
      </c>
      <c r="I660" s="100">
        <v>631.15</v>
      </c>
      <c r="J660" s="100"/>
      <c r="K660" s="100">
        <v>-631.15</v>
      </c>
    </row>
    <row r="661" spans="1:11" x14ac:dyDescent="0.3">
      <c r="A661" s="100" t="s">
        <v>445</v>
      </c>
      <c r="B661" s="100" t="s">
        <v>510</v>
      </c>
      <c r="C661" s="100" t="s">
        <v>511</v>
      </c>
      <c r="D661" s="101">
        <v>44104</v>
      </c>
      <c r="E661" s="100" t="s">
        <v>628</v>
      </c>
      <c r="F661" s="100" t="s">
        <v>234</v>
      </c>
      <c r="G661" s="100" t="s">
        <v>629</v>
      </c>
      <c r="H661" s="100" t="s">
        <v>629</v>
      </c>
      <c r="I661" s="100">
        <v>631.15</v>
      </c>
      <c r="J661" s="100"/>
      <c r="K661" s="100">
        <v>-631.15</v>
      </c>
    </row>
    <row r="662" spans="1:11" x14ac:dyDescent="0.3">
      <c r="A662" s="100" t="s">
        <v>445</v>
      </c>
      <c r="B662" s="100" t="s">
        <v>510</v>
      </c>
      <c r="C662" s="100" t="s">
        <v>511</v>
      </c>
      <c r="D662" s="101">
        <v>44104</v>
      </c>
      <c r="E662" s="100" t="s">
        <v>630</v>
      </c>
      <c r="F662" s="100" t="s">
        <v>236</v>
      </c>
      <c r="G662" s="100" t="s">
        <v>631</v>
      </c>
      <c r="H662" s="100" t="s">
        <v>739</v>
      </c>
      <c r="I662" s="100"/>
      <c r="J662" s="100">
        <v>6326</v>
      </c>
      <c r="K662" s="100">
        <v>6326</v>
      </c>
    </row>
    <row r="663" spans="1:11" x14ac:dyDescent="0.3">
      <c r="A663" s="100" t="s">
        <v>445</v>
      </c>
      <c r="B663" s="100" t="s">
        <v>510</v>
      </c>
      <c r="C663" s="100" t="s">
        <v>511</v>
      </c>
      <c r="D663" s="101">
        <v>44104</v>
      </c>
      <c r="E663" s="100" t="s">
        <v>635</v>
      </c>
      <c r="F663" s="100" t="s">
        <v>236</v>
      </c>
      <c r="G663" s="100" t="s">
        <v>636</v>
      </c>
      <c r="H663" s="100" t="s">
        <v>511</v>
      </c>
      <c r="I663" s="100"/>
      <c r="J663" s="100">
        <v>24713.74</v>
      </c>
      <c r="K663" s="100">
        <v>24713.74</v>
      </c>
    </row>
    <row r="664" spans="1:11" x14ac:dyDescent="0.3">
      <c r="A664" s="100" t="s">
        <v>445</v>
      </c>
      <c r="B664" s="100" t="s">
        <v>510</v>
      </c>
      <c r="C664" s="100" t="s">
        <v>511</v>
      </c>
      <c r="D664" s="101">
        <v>44105</v>
      </c>
      <c r="E664" s="100" t="s">
        <v>882</v>
      </c>
      <c r="F664" s="100" t="s">
        <v>234</v>
      </c>
      <c r="G664" s="100" t="s">
        <v>883</v>
      </c>
      <c r="H664" s="100" t="s">
        <v>883</v>
      </c>
      <c r="I664" s="100">
        <v>1658.49</v>
      </c>
      <c r="J664" s="100"/>
      <c r="K664" s="100">
        <v>-1658.49</v>
      </c>
    </row>
    <row r="665" spans="1:11" x14ac:dyDescent="0.3">
      <c r="A665" s="100" t="s">
        <v>445</v>
      </c>
      <c r="B665" s="100" t="s">
        <v>510</v>
      </c>
      <c r="C665" s="100" t="s">
        <v>511</v>
      </c>
      <c r="D665" s="101">
        <v>44110</v>
      </c>
      <c r="E665" s="100" t="s">
        <v>908</v>
      </c>
      <c r="F665" s="100" t="s">
        <v>234</v>
      </c>
      <c r="G665" s="100" t="s">
        <v>909</v>
      </c>
      <c r="H665" s="100" t="s">
        <v>909</v>
      </c>
      <c r="I665" s="100">
        <v>890</v>
      </c>
      <c r="J665" s="100"/>
      <c r="K665" s="100">
        <v>-890</v>
      </c>
    </row>
    <row r="666" spans="1:11" x14ac:dyDescent="0.3">
      <c r="A666" s="100" t="s">
        <v>445</v>
      </c>
      <c r="B666" s="100" t="s">
        <v>510</v>
      </c>
      <c r="C666" s="100" t="s">
        <v>511</v>
      </c>
      <c r="D666" s="101">
        <v>44112</v>
      </c>
      <c r="E666" s="100" t="s">
        <v>919</v>
      </c>
      <c r="F666" s="100" t="s">
        <v>234</v>
      </c>
      <c r="G666" s="100" t="s">
        <v>920</v>
      </c>
      <c r="H666" s="100" t="s">
        <v>920</v>
      </c>
      <c r="I666" s="100">
        <v>4817.8900000000003</v>
      </c>
      <c r="J666" s="100"/>
      <c r="K666" s="100">
        <v>-4817.8900000000003</v>
      </c>
    </row>
    <row r="667" spans="1:11" x14ac:dyDescent="0.3">
      <c r="A667" s="100" t="s">
        <v>445</v>
      </c>
      <c r="B667" s="100" t="s">
        <v>510</v>
      </c>
      <c r="C667" s="100" t="s">
        <v>511</v>
      </c>
      <c r="D667" s="101">
        <v>44119</v>
      </c>
      <c r="E667" s="100" t="s">
        <v>923</v>
      </c>
      <c r="F667" s="100" t="s">
        <v>234</v>
      </c>
      <c r="G667" s="100" t="s">
        <v>924</v>
      </c>
      <c r="H667" s="100" t="s">
        <v>924</v>
      </c>
      <c r="I667" s="100">
        <v>631.15</v>
      </c>
      <c r="J667" s="100"/>
      <c r="K667" s="100">
        <v>-631.15</v>
      </c>
    </row>
    <row r="668" spans="1:11" x14ac:dyDescent="0.3">
      <c r="A668" s="100" t="s">
        <v>445</v>
      </c>
      <c r="B668" s="100" t="s">
        <v>510</v>
      </c>
      <c r="C668" s="100" t="s">
        <v>511</v>
      </c>
      <c r="D668" s="101">
        <v>44127</v>
      </c>
      <c r="E668" s="100" t="s">
        <v>929</v>
      </c>
      <c r="F668" s="100" t="s">
        <v>234</v>
      </c>
      <c r="G668" s="100" t="s">
        <v>930</v>
      </c>
      <c r="H668" s="100" t="s">
        <v>930</v>
      </c>
      <c r="I668" s="100">
        <v>2700</v>
      </c>
      <c r="J668" s="100"/>
      <c r="K668" s="100">
        <v>-2700</v>
      </c>
    </row>
    <row r="669" spans="1:11" x14ac:dyDescent="0.3">
      <c r="A669" s="100" t="s">
        <v>445</v>
      </c>
      <c r="B669" s="100" t="s">
        <v>510</v>
      </c>
      <c r="C669" s="100" t="s">
        <v>511</v>
      </c>
      <c r="D669" s="101">
        <v>44131</v>
      </c>
      <c r="E669" s="100" t="s">
        <v>939</v>
      </c>
      <c r="F669" s="100" t="s">
        <v>234</v>
      </c>
      <c r="G669" s="100" t="s">
        <v>940</v>
      </c>
      <c r="H669" s="100" t="s">
        <v>940</v>
      </c>
      <c r="I669" s="100">
        <v>1511.05</v>
      </c>
      <c r="J669" s="100"/>
      <c r="K669" s="100">
        <v>-1511.05</v>
      </c>
    </row>
    <row r="670" spans="1:11" x14ac:dyDescent="0.3">
      <c r="A670" s="100" t="s">
        <v>445</v>
      </c>
      <c r="B670" s="100" t="s">
        <v>510</v>
      </c>
      <c r="C670" s="100" t="s">
        <v>511</v>
      </c>
      <c r="D670" s="101">
        <v>44134</v>
      </c>
      <c r="E670" s="100" t="s">
        <v>957</v>
      </c>
      <c r="F670" s="100" t="s">
        <v>234</v>
      </c>
      <c r="G670" s="100" t="s">
        <v>958</v>
      </c>
      <c r="H670" s="100" t="s">
        <v>958</v>
      </c>
      <c r="I670" s="100">
        <v>631.15</v>
      </c>
      <c r="J670" s="100"/>
      <c r="K670" s="100">
        <v>-631.15</v>
      </c>
    </row>
    <row r="671" spans="1:11" x14ac:dyDescent="0.3">
      <c r="A671" s="100" t="s">
        <v>445</v>
      </c>
      <c r="B671" s="100" t="s">
        <v>510</v>
      </c>
      <c r="C671" s="100" t="s">
        <v>511</v>
      </c>
      <c r="D671" s="101">
        <v>44135</v>
      </c>
      <c r="E671" s="100" t="s">
        <v>1041</v>
      </c>
      <c r="F671" s="100" t="s">
        <v>366</v>
      </c>
      <c r="G671" s="100" t="s">
        <v>1042</v>
      </c>
      <c r="H671" s="100" t="s">
        <v>511</v>
      </c>
      <c r="I671" s="100">
        <v>13299.16</v>
      </c>
      <c r="J671" s="100"/>
      <c r="K671" s="100">
        <v>-13299.16</v>
      </c>
    </row>
    <row r="672" spans="1:11" x14ac:dyDescent="0.3">
      <c r="A672" s="100" t="s">
        <v>445</v>
      </c>
      <c r="B672" s="100" t="s">
        <v>510</v>
      </c>
      <c r="C672" s="100" t="s">
        <v>511</v>
      </c>
      <c r="D672" s="101">
        <v>44135</v>
      </c>
      <c r="E672" s="100" t="s">
        <v>973</v>
      </c>
      <c r="F672" s="100" t="s">
        <v>366</v>
      </c>
      <c r="G672" s="100" t="s">
        <v>974</v>
      </c>
      <c r="H672" s="100" t="s">
        <v>1196</v>
      </c>
      <c r="I672" s="100"/>
      <c r="J672" s="100">
        <v>29263.89</v>
      </c>
      <c r="K672" s="100">
        <v>29263.89</v>
      </c>
    </row>
    <row r="673" spans="1:11" x14ac:dyDescent="0.3">
      <c r="A673" s="100" t="s">
        <v>445</v>
      </c>
      <c r="B673" s="100" t="s">
        <v>510</v>
      </c>
      <c r="C673" s="100" t="s">
        <v>511</v>
      </c>
      <c r="D673" s="101">
        <v>44141</v>
      </c>
      <c r="E673" s="100" t="s">
        <v>985</v>
      </c>
      <c r="F673" s="100" t="s">
        <v>234</v>
      </c>
      <c r="G673" s="100" t="s">
        <v>986</v>
      </c>
      <c r="H673" s="100" t="s">
        <v>986</v>
      </c>
      <c r="I673" s="100">
        <v>1775.96</v>
      </c>
      <c r="J673" s="100"/>
      <c r="K673" s="100">
        <v>-1775.96</v>
      </c>
    </row>
    <row r="674" spans="1:11" x14ac:dyDescent="0.3">
      <c r="A674" s="100" t="s">
        <v>445</v>
      </c>
      <c r="B674" s="100" t="s">
        <v>510</v>
      </c>
      <c r="C674" s="100" t="s">
        <v>511</v>
      </c>
      <c r="D674" s="101">
        <v>44148</v>
      </c>
      <c r="E674" s="100" t="s">
        <v>993</v>
      </c>
      <c r="F674" s="100" t="s">
        <v>234</v>
      </c>
      <c r="G674" s="100" t="s">
        <v>994</v>
      </c>
      <c r="H674" s="100" t="s">
        <v>994</v>
      </c>
      <c r="I674" s="100">
        <v>631.15</v>
      </c>
      <c r="J674" s="100"/>
      <c r="K674" s="100">
        <v>-631.15</v>
      </c>
    </row>
    <row r="675" spans="1:11" x14ac:dyDescent="0.3">
      <c r="A675" s="100" t="s">
        <v>445</v>
      </c>
      <c r="B675" s="100" t="s">
        <v>510</v>
      </c>
      <c r="C675" s="100" t="s">
        <v>511</v>
      </c>
      <c r="D675" s="101">
        <v>44158</v>
      </c>
      <c r="E675" s="100" t="s">
        <v>1007</v>
      </c>
      <c r="F675" s="100" t="s">
        <v>234</v>
      </c>
      <c r="G675" s="100" t="s">
        <v>1008</v>
      </c>
      <c r="H675" s="100" t="s">
        <v>1008</v>
      </c>
      <c r="I675" s="100">
        <v>4200</v>
      </c>
      <c r="J675" s="100"/>
      <c r="K675" s="100">
        <v>-4200</v>
      </c>
    </row>
    <row r="676" spans="1:11" x14ac:dyDescent="0.3">
      <c r="A676" s="100" t="s">
        <v>445</v>
      </c>
      <c r="B676" s="100" t="s">
        <v>510</v>
      </c>
      <c r="C676" s="100" t="s">
        <v>511</v>
      </c>
      <c r="D676" s="101">
        <v>44165</v>
      </c>
      <c r="E676" s="100" t="s">
        <v>1029</v>
      </c>
      <c r="F676" s="100" t="s">
        <v>234</v>
      </c>
      <c r="G676" s="100" t="s">
        <v>1030</v>
      </c>
      <c r="H676" s="100" t="s">
        <v>1030</v>
      </c>
      <c r="I676" s="100">
        <v>631.15</v>
      </c>
      <c r="J676" s="100"/>
      <c r="K676" s="100">
        <v>-631.15</v>
      </c>
    </row>
    <row r="677" spans="1:11" x14ac:dyDescent="0.3">
      <c r="A677" s="100" t="s">
        <v>445</v>
      </c>
      <c r="B677" s="100" t="s">
        <v>510</v>
      </c>
      <c r="C677" s="100" t="s">
        <v>511</v>
      </c>
      <c r="D677" s="101">
        <v>44165</v>
      </c>
      <c r="E677" s="100" t="s">
        <v>1031</v>
      </c>
      <c r="F677" s="100" t="s">
        <v>366</v>
      </c>
      <c r="G677" s="100" t="s">
        <v>1032</v>
      </c>
      <c r="H677" s="100" t="s">
        <v>1197</v>
      </c>
      <c r="I677" s="100"/>
      <c r="J677" s="100">
        <v>3124</v>
      </c>
      <c r="K677" s="100">
        <v>3124</v>
      </c>
    </row>
    <row r="678" spans="1:11" x14ac:dyDescent="0.3">
      <c r="A678" s="100" t="s">
        <v>445</v>
      </c>
      <c r="B678" s="100" t="s">
        <v>510</v>
      </c>
      <c r="C678" s="100" t="s">
        <v>511</v>
      </c>
      <c r="D678" s="101">
        <v>44165</v>
      </c>
      <c r="E678" s="100" t="s">
        <v>1045</v>
      </c>
      <c r="F678" s="100" t="s">
        <v>366</v>
      </c>
      <c r="G678" s="100" t="s">
        <v>444</v>
      </c>
      <c r="H678" s="100" t="s">
        <v>511</v>
      </c>
      <c r="I678" s="100"/>
      <c r="J678" s="100">
        <v>7238.26</v>
      </c>
      <c r="K678" s="100">
        <v>7238.26</v>
      </c>
    </row>
    <row r="679" spans="1:11" x14ac:dyDescent="0.3">
      <c r="A679" s="100" t="s">
        <v>445</v>
      </c>
      <c r="B679" s="100" t="s">
        <v>510</v>
      </c>
      <c r="C679" s="100" t="s">
        <v>511</v>
      </c>
      <c r="D679" s="101">
        <v>44166</v>
      </c>
      <c r="E679" s="100" t="s">
        <v>1387</v>
      </c>
      <c r="F679" s="100" t="s">
        <v>234</v>
      </c>
      <c r="G679" s="100" t="s">
        <v>1388</v>
      </c>
      <c r="H679" s="100" t="s">
        <v>1388</v>
      </c>
      <c r="I679" s="100">
        <v>1511.05</v>
      </c>
      <c r="J679" s="100"/>
      <c r="K679" s="100">
        <v>-1511.05</v>
      </c>
    </row>
    <row r="680" spans="1:11" x14ac:dyDescent="0.3">
      <c r="A680" s="100" t="s">
        <v>445</v>
      </c>
      <c r="B680" s="100" t="s">
        <v>510</v>
      </c>
      <c r="C680" s="100" t="s">
        <v>511</v>
      </c>
      <c r="D680" s="101">
        <v>44180</v>
      </c>
      <c r="E680" s="100" t="s">
        <v>1421</v>
      </c>
      <c r="F680" s="100" t="s">
        <v>234</v>
      </c>
      <c r="G680" s="100" t="s">
        <v>1422</v>
      </c>
      <c r="H680" s="100" t="s">
        <v>1422</v>
      </c>
      <c r="I680" s="100">
        <v>631.15</v>
      </c>
      <c r="J680" s="100"/>
      <c r="K680" s="100">
        <v>-631.15</v>
      </c>
    </row>
    <row r="681" spans="1:11" x14ac:dyDescent="0.3">
      <c r="A681" s="100" t="s">
        <v>445</v>
      </c>
      <c r="B681" s="100" t="s">
        <v>510</v>
      </c>
      <c r="C681" s="100" t="s">
        <v>511</v>
      </c>
      <c r="D681" s="101">
        <v>44181</v>
      </c>
      <c r="E681" s="100" t="s">
        <v>1425</v>
      </c>
      <c r="F681" s="100" t="s">
        <v>234</v>
      </c>
      <c r="G681" s="100" t="s">
        <v>1426</v>
      </c>
      <c r="H681" s="100" t="s">
        <v>1426</v>
      </c>
      <c r="I681" s="100">
        <v>1200</v>
      </c>
      <c r="J681" s="100"/>
      <c r="K681" s="100">
        <v>-1200</v>
      </c>
    </row>
    <row r="682" spans="1:11" x14ac:dyDescent="0.3">
      <c r="A682" s="100" t="s">
        <v>445</v>
      </c>
      <c r="B682" s="100" t="s">
        <v>510</v>
      </c>
      <c r="C682" s="100" t="s">
        <v>511</v>
      </c>
      <c r="D682" s="101">
        <v>44196</v>
      </c>
      <c r="E682" s="100" t="s">
        <v>1443</v>
      </c>
      <c r="F682" s="100" t="s">
        <v>234</v>
      </c>
      <c r="G682" s="100" t="s">
        <v>1444</v>
      </c>
      <c r="H682" s="100" t="s">
        <v>1444</v>
      </c>
      <c r="I682" s="100">
        <v>631.15</v>
      </c>
      <c r="J682" s="100"/>
      <c r="K682" s="100">
        <v>-631.15</v>
      </c>
    </row>
    <row r="683" spans="1:11" x14ac:dyDescent="0.3">
      <c r="A683" s="100" t="s">
        <v>445</v>
      </c>
      <c r="B683" s="100" t="s">
        <v>510</v>
      </c>
      <c r="C683" s="100" t="s">
        <v>511</v>
      </c>
      <c r="D683" s="101">
        <v>44196</v>
      </c>
      <c r="E683" s="100" t="s">
        <v>1506</v>
      </c>
      <c r="F683" s="100" t="s">
        <v>366</v>
      </c>
      <c r="G683" s="100" t="s">
        <v>1507</v>
      </c>
      <c r="H683" s="100" t="s">
        <v>511</v>
      </c>
      <c r="I683" s="100">
        <v>162.69999999999999</v>
      </c>
      <c r="J683" s="100"/>
      <c r="K683" s="100">
        <v>-162.69999999999999</v>
      </c>
    </row>
    <row r="684" spans="1:11" x14ac:dyDescent="0.3">
      <c r="A684" s="100" t="s">
        <v>445</v>
      </c>
      <c r="B684" s="100" t="s">
        <v>510</v>
      </c>
      <c r="C684" s="100" t="s">
        <v>511</v>
      </c>
      <c r="D684" s="101">
        <v>44196</v>
      </c>
      <c r="E684" s="100" t="s">
        <v>1445</v>
      </c>
      <c r="F684" s="100" t="s">
        <v>366</v>
      </c>
      <c r="G684" s="100" t="s">
        <v>1446</v>
      </c>
      <c r="H684" s="100" t="s">
        <v>1508</v>
      </c>
      <c r="I684" s="100"/>
      <c r="J684" s="100">
        <v>3294.7</v>
      </c>
      <c r="K684" s="100">
        <v>3294.7</v>
      </c>
    </row>
    <row r="685" spans="1:11" x14ac:dyDescent="0.3">
      <c r="A685" s="100" t="s">
        <v>445</v>
      </c>
      <c r="B685" s="100" t="s">
        <v>510</v>
      </c>
      <c r="C685" s="100" t="s">
        <v>511</v>
      </c>
      <c r="D685" s="101">
        <v>44196</v>
      </c>
      <c r="E685" s="100" t="s">
        <v>1448</v>
      </c>
      <c r="F685" s="100" t="s">
        <v>366</v>
      </c>
      <c r="G685" s="100" t="s">
        <v>444</v>
      </c>
      <c r="H685" s="100" t="s">
        <v>511</v>
      </c>
      <c r="I685" s="100"/>
      <c r="J685" s="100">
        <v>3973.35</v>
      </c>
      <c r="K685" s="100">
        <v>3973.35</v>
      </c>
    </row>
    <row r="686" spans="1:11" x14ac:dyDescent="0.3">
      <c r="A686" s="100" t="s">
        <v>445</v>
      </c>
      <c r="B686" s="100" t="s">
        <v>510</v>
      </c>
      <c r="C686" s="100" t="s">
        <v>511</v>
      </c>
      <c r="D686" s="101">
        <v>44202</v>
      </c>
      <c r="E686" s="100" t="s">
        <v>1652</v>
      </c>
      <c r="F686" s="100" t="s">
        <v>234</v>
      </c>
      <c r="G686" s="100" t="s">
        <v>1669</v>
      </c>
      <c r="H686" s="100" t="s">
        <v>1669</v>
      </c>
      <c r="I686" s="100">
        <v>1521.05</v>
      </c>
      <c r="J686" s="100"/>
      <c r="K686" s="100">
        <v>-1521.05</v>
      </c>
    </row>
    <row r="687" spans="1:11" x14ac:dyDescent="0.3">
      <c r="A687" s="100" t="s">
        <v>445</v>
      </c>
      <c r="B687" s="100" t="s">
        <v>510</v>
      </c>
      <c r="C687" s="100" t="s">
        <v>511</v>
      </c>
      <c r="D687" s="101">
        <v>44211</v>
      </c>
      <c r="E687" s="100" t="s">
        <v>1577</v>
      </c>
      <c r="F687" s="100" t="s">
        <v>234</v>
      </c>
      <c r="G687" s="100" t="s">
        <v>1676</v>
      </c>
      <c r="H687" s="100" t="s">
        <v>1676</v>
      </c>
      <c r="I687" s="100">
        <v>631.15</v>
      </c>
      <c r="J687" s="100"/>
      <c r="K687" s="100">
        <v>-631.15</v>
      </c>
    </row>
    <row r="688" spans="1:11" x14ac:dyDescent="0.3">
      <c r="A688" s="100" t="s">
        <v>445</v>
      </c>
      <c r="B688" s="100" t="s">
        <v>510</v>
      </c>
      <c r="C688" s="100" t="s">
        <v>511</v>
      </c>
      <c r="D688" s="101">
        <v>44225</v>
      </c>
      <c r="E688" s="100" t="s">
        <v>1655</v>
      </c>
      <c r="F688" s="100" t="s">
        <v>234</v>
      </c>
      <c r="G688" s="100" t="s">
        <v>1696</v>
      </c>
      <c r="H688" s="100" t="s">
        <v>1696</v>
      </c>
      <c r="I688" s="100">
        <v>1511.05</v>
      </c>
      <c r="J688" s="100"/>
      <c r="K688" s="100">
        <v>-1511.05</v>
      </c>
    </row>
    <row r="689" spans="1:11" x14ac:dyDescent="0.3">
      <c r="A689" s="100" t="s">
        <v>445</v>
      </c>
      <c r="B689" s="100" t="s">
        <v>510</v>
      </c>
      <c r="C689" s="100" t="s">
        <v>511</v>
      </c>
      <c r="D689" s="101">
        <v>44225</v>
      </c>
      <c r="E689" s="100" t="s">
        <v>1579</v>
      </c>
      <c r="F689" s="100" t="s">
        <v>234</v>
      </c>
      <c r="G689" s="100" t="s">
        <v>1685</v>
      </c>
      <c r="H689" s="100" t="s">
        <v>1685</v>
      </c>
      <c r="I689" s="100">
        <v>631.15</v>
      </c>
      <c r="J689" s="100"/>
      <c r="K689" s="100">
        <v>-631.15</v>
      </c>
    </row>
    <row r="690" spans="1:11" x14ac:dyDescent="0.3">
      <c r="A690" s="100" t="s">
        <v>445</v>
      </c>
      <c r="B690" s="100" t="s">
        <v>510</v>
      </c>
      <c r="C690" s="100" t="s">
        <v>511</v>
      </c>
      <c r="D690" s="101">
        <v>44227</v>
      </c>
      <c r="E690" s="100" t="s">
        <v>1562</v>
      </c>
      <c r="F690" s="100" t="s">
        <v>236</v>
      </c>
      <c r="G690" s="100" t="s">
        <v>1563</v>
      </c>
      <c r="H690" s="100" t="s">
        <v>1713</v>
      </c>
      <c r="I690" s="100"/>
      <c r="J690" s="100">
        <v>3132</v>
      </c>
      <c r="K690" s="100">
        <v>3132</v>
      </c>
    </row>
    <row r="691" spans="1:11" x14ac:dyDescent="0.3">
      <c r="A691" s="100" t="s">
        <v>445</v>
      </c>
      <c r="B691" s="100" t="s">
        <v>510</v>
      </c>
      <c r="C691" s="100" t="s">
        <v>511</v>
      </c>
      <c r="D691" s="101">
        <v>44227</v>
      </c>
      <c r="E691" s="100" t="s">
        <v>1699</v>
      </c>
      <c r="F691" s="100" t="s">
        <v>236</v>
      </c>
      <c r="G691" s="100" t="s">
        <v>442</v>
      </c>
      <c r="H691" s="100" t="s">
        <v>511</v>
      </c>
      <c r="I691" s="100"/>
      <c r="J691" s="100">
        <v>4294.3999999999996</v>
      </c>
      <c r="K691" s="100">
        <v>4294.3999999999996</v>
      </c>
    </row>
    <row r="692" spans="1:11" x14ac:dyDescent="0.3">
      <c r="A692" s="100" t="s">
        <v>140</v>
      </c>
      <c r="B692" s="100" t="s">
        <v>48</v>
      </c>
      <c r="C692" s="100" t="s">
        <v>192</v>
      </c>
      <c r="D692" s="101">
        <v>44043</v>
      </c>
      <c r="E692" s="100" t="s">
        <v>266</v>
      </c>
      <c r="F692" s="100" t="s">
        <v>236</v>
      </c>
      <c r="G692" s="100" t="s">
        <v>267</v>
      </c>
      <c r="H692" s="100" t="s">
        <v>268</v>
      </c>
      <c r="I692" s="100"/>
      <c r="J692" s="100">
        <v>59653</v>
      </c>
      <c r="K692" s="100">
        <v>59653</v>
      </c>
    </row>
    <row r="693" spans="1:11" x14ac:dyDescent="0.3">
      <c r="A693" s="100" t="s">
        <v>140</v>
      </c>
      <c r="B693" s="100" t="s">
        <v>48</v>
      </c>
      <c r="C693" s="100" t="s">
        <v>192</v>
      </c>
      <c r="D693" s="101">
        <v>44043</v>
      </c>
      <c r="E693" s="100" t="s">
        <v>269</v>
      </c>
      <c r="F693" s="100" t="s">
        <v>236</v>
      </c>
      <c r="G693" s="100" t="s">
        <v>270</v>
      </c>
      <c r="H693" s="100" t="s">
        <v>192</v>
      </c>
      <c r="I693" s="100"/>
      <c r="J693" s="100">
        <v>1474.75</v>
      </c>
      <c r="K693" s="100">
        <v>1474.75</v>
      </c>
    </row>
    <row r="694" spans="1:11" x14ac:dyDescent="0.3">
      <c r="A694" s="100" t="s">
        <v>140</v>
      </c>
      <c r="B694" s="100" t="s">
        <v>48</v>
      </c>
      <c r="C694" s="100" t="s">
        <v>192</v>
      </c>
      <c r="D694" s="101">
        <v>44074</v>
      </c>
      <c r="E694" s="100" t="s">
        <v>436</v>
      </c>
      <c r="F694" s="100" t="s">
        <v>366</v>
      </c>
      <c r="G694" s="100" t="s">
        <v>437</v>
      </c>
      <c r="H694" s="100" t="s">
        <v>512</v>
      </c>
      <c r="I694" s="100"/>
      <c r="J694" s="100">
        <v>59784</v>
      </c>
      <c r="K694" s="100">
        <v>59784</v>
      </c>
    </row>
    <row r="695" spans="1:11" x14ac:dyDescent="0.3">
      <c r="A695" s="100" t="s">
        <v>140</v>
      </c>
      <c r="B695" s="100" t="s">
        <v>48</v>
      </c>
      <c r="C695" s="100" t="s">
        <v>192</v>
      </c>
      <c r="D695" s="101">
        <v>44074</v>
      </c>
      <c r="E695" s="100" t="s">
        <v>508</v>
      </c>
      <c r="F695" s="100" t="s">
        <v>366</v>
      </c>
      <c r="G695" s="100" t="s">
        <v>509</v>
      </c>
      <c r="H695" s="100" t="s">
        <v>192</v>
      </c>
      <c r="I695" s="100"/>
      <c r="J695" s="100">
        <v>2028</v>
      </c>
      <c r="K695" s="100">
        <v>2028</v>
      </c>
    </row>
    <row r="696" spans="1:11" x14ac:dyDescent="0.3">
      <c r="A696" s="100" t="s">
        <v>140</v>
      </c>
      <c r="B696" s="100" t="s">
        <v>48</v>
      </c>
      <c r="C696" s="100" t="s">
        <v>192</v>
      </c>
      <c r="D696" s="101">
        <v>44104</v>
      </c>
      <c r="E696" s="100" t="s">
        <v>630</v>
      </c>
      <c r="F696" s="100" t="s">
        <v>236</v>
      </c>
      <c r="G696" s="100" t="s">
        <v>631</v>
      </c>
      <c r="H696" s="100" t="s">
        <v>740</v>
      </c>
      <c r="I696" s="100"/>
      <c r="J696" s="100">
        <v>59719</v>
      </c>
      <c r="K696" s="100">
        <v>59719</v>
      </c>
    </row>
    <row r="697" spans="1:11" x14ac:dyDescent="0.3">
      <c r="A697" s="100" t="s">
        <v>140</v>
      </c>
      <c r="B697" s="100" t="s">
        <v>48</v>
      </c>
      <c r="C697" s="100" t="s">
        <v>192</v>
      </c>
      <c r="D697" s="101">
        <v>44104</v>
      </c>
      <c r="E697" s="100" t="s">
        <v>741</v>
      </c>
      <c r="F697" s="100" t="s">
        <v>236</v>
      </c>
      <c r="G697" s="100" t="s">
        <v>742</v>
      </c>
      <c r="H697" s="100" t="s">
        <v>192</v>
      </c>
      <c r="I697" s="100"/>
      <c r="J697" s="100">
        <v>1749.75</v>
      </c>
      <c r="K697" s="100">
        <v>1749.75</v>
      </c>
    </row>
    <row r="698" spans="1:11" x14ac:dyDescent="0.3">
      <c r="A698" s="100" t="s">
        <v>140</v>
      </c>
      <c r="B698" s="100" t="s">
        <v>48</v>
      </c>
      <c r="C698" s="100" t="s">
        <v>192</v>
      </c>
      <c r="D698" s="101">
        <v>44135</v>
      </c>
      <c r="E698" s="100" t="s">
        <v>973</v>
      </c>
      <c r="F698" s="100" t="s">
        <v>366</v>
      </c>
      <c r="G698" s="100" t="s">
        <v>974</v>
      </c>
      <c r="H698" s="100" t="s">
        <v>1198</v>
      </c>
      <c r="I698" s="100"/>
      <c r="J698" s="100">
        <v>59721</v>
      </c>
      <c r="K698" s="100">
        <v>59721</v>
      </c>
    </row>
    <row r="699" spans="1:11" x14ac:dyDescent="0.3">
      <c r="A699" s="100" t="s">
        <v>140</v>
      </c>
      <c r="B699" s="100" t="s">
        <v>48</v>
      </c>
      <c r="C699" s="100" t="s">
        <v>192</v>
      </c>
      <c r="D699" s="101">
        <v>44135</v>
      </c>
      <c r="E699" s="100" t="s">
        <v>1199</v>
      </c>
      <c r="F699" s="100" t="s">
        <v>366</v>
      </c>
      <c r="G699" s="100" t="s">
        <v>509</v>
      </c>
      <c r="H699" s="100" t="s">
        <v>192</v>
      </c>
      <c r="I699" s="100"/>
      <c r="J699" s="100">
        <v>1750.83</v>
      </c>
      <c r="K699" s="100">
        <v>1750.83</v>
      </c>
    </row>
    <row r="700" spans="1:11" x14ac:dyDescent="0.3">
      <c r="A700" s="100" t="s">
        <v>140</v>
      </c>
      <c r="B700" s="100" t="s">
        <v>48</v>
      </c>
      <c r="C700" s="100" t="s">
        <v>192</v>
      </c>
      <c r="D700" s="101">
        <v>44165</v>
      </c>
      <c r="E700" s="100" t="s">
        <v>1031</v>
      </c>
      <c r="F700" s="100" t="s">
        <v>366</v>
      </c>
      <c r="G700" s="100" t="s">
        <v>1032</v>
      </c>
      <c r="H700" s="100" t="s">
        <v>1033</v>
      </c>
      <c r="I700" s="100"/>
      <c r="J700" s="100">
        <v>59717</v>
      </c>
      <c r="K700" s="100">
        <v>59717</v>
      </c>
    </row>
    <row r="701" spans="1:11" x14ac:dyDescent="0.3">
      <c r="A701" s="100" t="s">
        <v>140</v>
      </c>
      <c r="B701" s="100" t="s">
        <v>48</v>
      </c>
      <c r="C701" s="100" t="s">
        <v>192</v>
      </c>
      <c r="D701" s="101">
        <v>44165</v>
      </c>
      <c r="E701" s="100" t="s">
        <v>1200</v>
      </c>
      <c r="F701" s="100" t="s">
        <v>366</v>
      </c>
      <c r="G701" s="100" t="s">
        <v>509</v>
      </c>
      <c r="H701" s="100" t="s">
        <v>192</v>
      </c>
      <c r="I701" s="100"/>
      <c r="J701" s="100">
        <v>1750.84</v>
      </c>
      <c r="K701" s="100">
        <v>1750.84</v>
      </c>
    </row>
    <row r="702" spans="1:11" x14ac:dyDescent="0.3">
      <c r="A702" s="100" t="s">
        <v>140</v>
      </c>
      <c r="B702" s="100" t="s">
        <v>48</v>
      </c>
      <c r="C702" s="100" t="s">
        <v>192</v>
      </c>
      <c r="D702" s="101">
        <v>44196</v>
      </c>
      <c r="E702" s="100" t="s">
        <v>1445</v>
      </c>
      <c r="F702" s="100" t="s">
        <v>366</v>
      </c>
      <c r="G702" s="100" t="s">
        <v>1446</v>
      </c>
      <c r="H702" s="100" t="s">
        <v>1509</v>
      </c>
      <c r="I702" s="100"/>
      <c r="J702" s="100">
        <v>67539</v>
      </c>
      <c r="K702" s="100">
        <v>67539</v>
      </c>
    </row>
    <row r="703" spans="1:11" x14ac:dyDescent="0.3">
      <c r="A703" s="100" t="s">
        <v>140</v>
      </c>
      <c r="B703" s="100" t="s">
        <v>48</v>
      </c>
      <c r="C703" s="100" t="s">
        <v>192</v>
      </c>
      <c r="D703" s="101">
        <v>44196</v>
      </c>
      <c r="E703" s="100" t="s">
        <v>1510</v>
      </c>
      <c r="F703" s="100" t="s">
        <v>366</v>
      </c>
      <c r="G703" s="100" t="s">
        <v>509</v>
      </c>
      <c r="H703" s="100" t="s">
        <v>192</v>
      </c>
      <c r="I703" s="100"/>
      <c r="J703" s="100">
        <v>1752.33</v>
      </c>
      <c r="K703" s="100">
        <v>1752.33</v>
      </c>
    </row>
    <row r="704" spans="1:11" x14ac:dyDescent="0.3">
      <c r="A704" s="100" t="s">
        <v>140</v>
      </c>
      <c r="B704" s="100" t="s">
        <v>48</v>
      </c>
      <c r="C704" s="100" t="s">
        <v>192</v>
      </c>
      <c r="D704" s="101">
        <v>44227</v>
      </c>
      <c r="E704" s="100" t="s">
        <v>1562</v>
      </c>
      <c r="F704" s="100" t="s">
        <v>236</v>
      </c>
      <c r="G704" s="100" t="s">
        <v>1563</v>
      </c>
      <c r="H704" s="100" t="s">
        <v>1564</v>
      </c>
      <c r="I704" s="100"/>
      <c r="J704" s="100">
        <v>59866</v>
      </c>
      <c r="K704" s="100">
        <v>59866</v>
      </c>
    </row>
    <row r="705" spans="1:11" x14ac:dyDescent="0.3">
      <c r="A705" s="100" t="s">
        <v>140</v>
      </c>
      <c r="B705" s="100" t="s">
        <v>48</v>
      </c>
      <c r="C705" s="100" t="s">
        <v>192</v>
      </c>
      <c r="D705" s="101">
        <v>44227</v>
      </c>
      <c r="E705" s="100" t="s">
        <v>1565</v>
      </c>
      <c r="F705" s="100" t="s">
        <v>236</v>
      </c>
      <c r="G705" s="100" t="s">
        <v>742</v>
      </c>
      <c r="H705" s="100" t="s">
        <v>192</v>
      </c>
      <c r="I705" s="100"/>
      <c r="J705" s="100">
        <v>2907.25</v>
      </c>
      <c r="K705" s="100">
        <v>2907.25</v>
      </c>
    </row>
    <row r="706" spans="1:11" x14ac:dyDescent="0.3">
      <c r="A706" s="100" t="s">
        <v>140</v>
      </c>
      <c r="B706" s="100" t="s">
        <v>1201</v>
      </c>
      <c r="C706" s="100" t="s">
        <v>1202</v>
      </c>
      <c r="D706" s="101">
        <v>44165</v>
      </c>
      <c r="E706" s="100" t="s">
        <v>1046</v>
      </c>
      <c r="F706" s="100" t="s">
        <v>366</v>
      </c>
      <c r="G706" s="100" t="s">
        <v>1047</v>
      </c>
      <c r="H706" s="100" t="s">
        <v>1202</v>
      </c>
      <c r="I706" s="100"/>
      <c r="J706" s="100">
        <v>21748</v>
      </c>
      <c r="K706" s="100">
        <v>21748</v>
      </c>
    </row>
    <row r="707" spans="1:11" x14ac:dyDescent="0.3">
      <c r="A707" s="100" t="s">
        <v>140</v>
      </c>
      <c r="B707" s="100" t="s">
        <v>49</v>
      </c>
      <c r="C707" s="100" t="s">
        <v>50</v>
      </c>
      <c r="D707" s="101">
        <v>44104</v>
      </c>
      <c r="E707" s="100" t="s">
        <v>630</v>
      </c>
      <c r="F707" s="100" t="s">
        <v>236</v>
      </c>
      <c r="G707" s="100" t="s">
        <v>631</v>
      </c>
      <c r="H707" s="100" t="s">
        <v>743</v>
      </c>
      <c r="I707" s="100"/>
      <c r="J707" s="100">
        <v>886.5</v>
      </c>
      <c r="K707" s="100">
        <v>886.5</v>
      </c>
    </row>
    <row r="708" spans="1:11" x14ac:dyDescent="0.3">
      <c r="A708" s="100" t="s">
        <v>140</v>
      </c>
      <c r="B708" s="100" t="s">
        <v>197</v>
      </c>
      <c r="C708" s="100" t="s">
        <v>193</v>
      </c>
      <c r="D708" s="101">
        <v>44104</v>
      </c>
      <c r="E708" s="100" t="s">
        <v>630</v>
      </c>
      <c r="F708" s="100" t="s">
        <v>236</v>
      </c>
      <c r="G708" s="100" t="s">
        <v>631</v>
      </c>
      <c r="H708" s="100" t="s">
        <v>632</v>
      </c>
      <c r="I708" s="100"/>
      <c r="J708" s="100">
        <v>33642.42</v>
      </c>
      <c r="K708" s="100">
        <v>33642.42</v>
      </c>
    </row>
    <row r="709" spans="1:11" x14ac:dyDescent="0.3">
      <c r="A709" s="100" t="s">
        <v>140</v>
      </c>
      <c r="B709" s="100" t="s">
        <v>197</v>
      </c>
      <c r="C709" s="100" t="s">
        <v>193</v>
      </c>
      <c r="D709" s="101">
        <v>44165</v>
      </c>
      <c r="E709" s="100" t="s">
        <v>1046</v>
      </c>
      <c r="F709" s="100" t="s">
        <v>366</v>
      </c>
      <c r="G709" s="100" t="s">
        <v>1047</v>
      </c>
      <c r="H709" s="100" t="s">
        <v>193</v>
      </c>
      <c r="I709" s="100"/>
      <c r="J709" s="100">
        <v>1960</v>
      </c>
      <c r="K709" s="100">
        <v>1960</v>
      </c>
    </row>
    <row r="710" spans="1:11" x14ac:dyDescent="0.3">
      <c r="A710" s="100" t="s">
        <v>140</v>
      </c>
      <c r="B710" s="100" t="s">
        <v>197</v>
      </c>
      <c r="C710" s="100" t="s">
        <v>193</v>
      </c>
      <c r="D710" s="101">
        <v>44196</v>
      </c>
      <c r="E710" s="100" t="s">
        <v>1445</v>
      </c>
      <c r="F710" s="100" t="s">
        <v>366</v>
      </c>
      <c r="G710" s="100" t="s">
        <v>1446</v>
      </c>
      <c r="H710" s="100" t="s">
        <v>1447</v>
      </c>
      <c r="I710" s="100"/>
      <c r="J710" s="100">
        <v>376.64</v>
      </c>
      <c r="K710" s="100">
        <v>376.64</v>
      </c>
    </row>
    <row r="711" spans="1:11" x14ac:dyDescent="0.3">
      <c r="A711" s="100" t="s">
        <v>140</v>
      </c>
      <c r="B711" s="100" t="s">
        <v>197</v>
      </c>
      <c r="C711" s="100" t="s">
        <v>193</v>
      </c>
      <c r="D711" s="101">
        <v>44196</v>
      </c>
      <c r="E711" s="100" t="s">
        <v>1445</v>
      </c>
      <c r="F711" s="100" t="s">
        <v>366</v>
      </c>
      <c r="G711" s="100" t="s">
        <v>1446</v>
      </c>
      <c r="H711" s="100" t="s">
        <v>1447</v>
      </c>
      <c r="I711" s="100"/>
      <c r="J711" s="100">
        <v>2254</v>
      </c>
      <c r="K711" s="100">
        <v>2254</v>
      </c>
    </row>
    <row r="712" spans="1:11" x14ac:dyDescent="0.3">
      <c r="A712" s="100" t="s">
        <v>140</v>
      </c>
      <c r="B712" s="100" t="s">
        <v>197</v>
      </c>
      <c r="C712" s="100" t="s">
        <v>193</v>
      </c>
      <c r="D712" s="101">
        <v>44227</v>
      </c>
      <c r="E712" s="100" t="s">
        <v>1562</v>
      </c>
      <c r="F712" s="100" t="s">
        <v>236</v>
      </c>
      <c r="G712" s="100" t="s">
        <v>1563</v>
      </c>
      <c r="H712" s="100" t="s">
        <v>1566</v>
      </c>
      <c r="I712" s="100"/>
      <c r="J712" s="100">
        <v>2254</v>
      </c>
      <c r="K712" s="100">
        <v>2254</v>
      </c>
    </row>
    <row r="713" spans="1:11" x14ac:dyDescent="0.3">
      <c r="A713" s="100" t="s">
        <v>140</v>
      </c>
      <c r="B713" s="100" t="s">
        <v>197</v>
      </c>
      <c r="C713" s="100" t="s">
        <v>193</v>
      </c>
      <c r="D713" s="101">
        <v>44227</v>
      </c>
      <c r="E713" s="100" t="s">
        <v>1562</v>
      </c>
      <c r="F713" s="100" t="s">
        <v>236</v>
      </c>
      <c r="G713" s="100" t="s">
        <v>1563</v>
      </c>
      <c r="H713" s="100" t="s">
        <v>1566</v>
      </c>
      <c r="I713" s="100"/>
      <c r="J713" s="100">
        <v>1318.24</v>
      </c>
      <c r="K713" s="100">
        <v>1318.24</v>
      </c>
    </row>
    <row r="714" spans="1:11" x14ac:dyDescent="0.3">
      <c r="A714" s="100" t="s">
        <v>140</v>
      </c>
      <c r="B714" s="100" t="s">
        <v>197</v>
      </c>
      <c r="C714" s="100" t="s">
        <v>193</v>
      </c>
      <c r="D714" s="101">
        <v>44227</v>
      </c>
      <c r="E714" s="100" t="s">
        <v>1562</v>
      </c>
      <c r="F714" s="100" t="s">
        <v>236</v>
      </c>
      <c r="G714" s="100" t="s">
        <v>1563</v>
      </c>
      <c r="H714" s="100" t="s">
        <v>1566</v>
      </c>
      <c r="I714" s="100"/>
      <c r="J714" s="100">
        <v>5733</v>
      </c>
      <c r="K714" s="100">
        <v>5733</v>
      </c>
    </row>
    <row r="715" spans="1:11" x14ac:dyDescent="0.3">
      <c r="A715" s="100" t="s">
        <v>140</v>
      </c>
      <c r="B715" s="100" t="s">
        <v>197</v>
      </c>
      <c r="C715" s="100" t="s">
        <v>193</v>
      </c>
      <c r="D715" s="101">
        <v>44227</v>
      </c>
      <c r="E715" s="100" t="s">
        <v>1562</v>
      </c>
      <c r="F715" s="100" t="s">
        <v>236</v>
      </c>
      <c r="G715" s="100" t="s">
        <v>1563</v>
      </c>
      <c r="H715" s="100" t="s">
        <v>1566</v>
      </c>
      <c r="I715" s="100"/>
      <c r="J715" s="100">
        <v>1127</v>
      </c>
      <c r="K715" s="100">
        <v>1127</v>
      </c>
    </row>
    <row r="716" spans="1:11" x14ac:dyDescent="0.3">
      <c r="A716" s="100" t="s">
        <v>140</v>
      </c>
      <c r="B716" s="100" t="s">
        <v>1567</v>
      </c>
      <c r="C716" s="100" t="s">
        <v>1568</v>
      </c>
      <c r="D716" s="101">
        <v>44227</v>
      </c>
      <c r="E716" s="100" t="s">
        <v>1562</v>
      </c>
      <c r="F716" s="100" t="s">
        <v>236</v>
      </c>
      <c r="G716" s="100" t="s">
        <v>1563</v>
      </c>
      <c r="H716" s="100" t="s">
        <v>1569</v>
      </c>
      <c r="I716" s="100"/>
      <c r="J716" s="100">
        <v>3052.19</v>
      </c>
      <c r="K716" s="100">
        <v>3052.19</v>
      </c>
    </row>
    <row r="717" spans="1:11" x14ac:dyDescent="0.3">
      <c r="A717" s="100" t="s">
        <v>140</v>
      </c>
      <c r="B717" s="100" t="s">
        <v>52</v>
      </c>
      <c r="C717" s="100" t="s">
        <v>179</v>
      </c>
      <c r="D717" s="101">
        <v>44043</v>
      </c>
      <c r="E717" s="100" t="s">
        <v>271</v>
      </c>
      <c r="F717" s="100" t="s">
        <v>236</v>
      </c>
      <c r="G717" s="100" t="s">
        <v>272</v>
      </c>
      <c r="H717" s="100" t="s">
        <v>273</v>
      </c>
      <c r="I717" s="100"/>
      <c r="J717" s="100">
        <v>12.02</v>
      </c>
      <c r="K717" s="100">
        <v>12.02</v>
      </c>
    </row>
    <row r="718" spans="1:11" x14ac:dyDescent="0.3">
      <c r="A718" s="100" t="s">
        <v>140</v>
      </c>
      <c r="B718" s="100" t="s">
        <v>52</v>
      </c>
      <c r="C718" s="100" t="s">
        <v>179</v>
      </c>
      <c r="D718" s="101">
        <v>44074</v>
      </c>
      <c r="E718" s="100" t="s">
        <v>365</v>
      </c>
      <c r="F718" s="100" t="s">
        <v>366</v>
      </c>
      <c r="G718" s="100" t="s">
        <v>367</v>
      </c>
      <c r="H718" s="100" t="s">
        <v>368</v>
      </c>
      <c r="I718" s="100"/>
      <c r="J718" s="100">
        <v>21.49</v>
      </c>
      <c r="K718" s="100">
        <v>21.49</v>
      </c>
    </row>
    <row r="719" spans="1:11" x14ac:dyDescent="0.3">
      <c r="A719" s="100" t="s">
        <v>140</v>
      </c>
      <c r="B719" s="100" t="s">
        <v>52</v>
      </c>
      <c r="C719" s="100" t="s">
        <v>179</v>
      </c>
      <c r="D719" s="101">
        <v>44104</v>
      </c>
      <c r="E719" s="100" t="s">
        <v>544</v>
      </c>
      <c r="F719" s="100" t="s">
        <v>236</v>
      </c>
      <c r="G719" s="100" t="s">
        <v>545</v>
      </c>
      <c r="H719" s="100" t="s">
        <v>546</v>
      </c>
      <c r="I719" s="100"/>
      <c r="J719" s="100">
        <v>31.96</v>
      </c>
      <c r="K719" s="100">
        <v>31.96</v>
      </c>
    </row>
    <row r="720" spans="1:11" x14ac:dyDescent="0.3">
      <c r="A720" s="100" t="s">
        <v>140</v>
      </c>
      <c r="B720" s="100" t="s">
        <v>52</v>
      </c>
      <c r="C720" s="100" t="s">
        <v>179</v>
      </c>
      <c r="D720" s="101">
        <v>44135</v>
      </c>
      <c r="E720" s="100" t="s">
        <v>864</v>
      </c>
      <c r="F720" s="100" t="s">
        <v>366</v>
      </c>
      <c r="G720" s="100" t="s">
        <v>865</v>
      </c>
      <c r="H720" s="100" t="s">
        <v>866</v>
      </c>
      <c r="I720" s="100"/>
      <c r="J720" s="100">
        <v>32.950000000000003</v>
      </c>
      <c r="K720" s="100">
        <v>32.950000000000003</v>
      </c>
    </row>
    <row r="721" spans="1:11" x14ac:dyDescent="0.3">
      <c r="A721" s="100" t="s">
        <v>140</v>
      </c>
      <c r="B721" s="100" t="s">
        <v>52</v>
      </c>
      <c r="C721" s="100" t="s">
        <v>179</v>
      </c>
      <c r="D721" s="101">
        <v>44165</v>
      </c>
      <c r="E721" s="100" t="s">
        <v>870</v>
      </c>
      <c r="F721" s="100" t="s">
        <v>366</v>
      </c>
      <c r="G721" s="100" t="s">
        <v>871</v>
      </c>
      <c r="H721" s="100" t="s">
        <v>872</v>
      </c>
      <c r="I721" s="100"/>
      <c r="J721" s="100">
        <v>31.81</v>
      </c>
      <c r="K721" s="100">
        <v>31.81</v>
      </c>
    </row>
    <row r="722" spans="1:11" x14ac:dyDescent="0.3">
      <c r="A722" s="100" t="s">
        <v>140</v>
      </c>
      <c r="B722" s="100" t="s">
        <v>52</v>
      </c>
      <c r="C722" s="100" t="s">
        <v>179</v>
      </c>
      <c r="D722" s="101">
        <v>44196</v>
      </c>
      <c r="E722" s="100" t="s">
        <v>1381</v>
      </c>
      <c r="F722" s="100" t="s">
        <v>366</v>
      </c>
      <c r="G722" s="100" t="s">
        <v>1382</v>
      </c>
      <c r="H722" s="100" t="s">
        <v>1383</v>
      </c>
      <c r="I722" s="100"/>
      <c r="J722" s="100">
        <v>17.45</v>
      </c>
      <c r="K722" s="100">
        <v>17.45</v>
      </c>
    </row>
    <row r="723" spans="1:11" x14ac:dyDescent="0.3">
      <c r="A723" s="100" t="s">
        <v>140</v>
      </c>
      <c r="B723" s="100" t="s">
        <v>52</v>
      </c>
      <c r="C723" s="100" t="s">
        <v>179</v>
      </c>
      <c r="D723" s="101">
        <v>44227</v>
      </c>
      <c r="E723" s="100" t="s">
        <v>1570</v>
      </c>
      <c r="F723" s="100" t="s">
        <v>236</v>
      </c>
      <c r="G723" s="100" t="s">
        <v>1571</v>
      </c>
      <c r="H723" s="100" t="s">
        <v>1572</v>
      </c>
      <c r="I723" s="100"/>
      <c r="J723" s="100">
        <v>16.399999999999999</v>
      </c>
      <c r="K723" s="100">
        <v>16.399999999999999</v>
      </c>
    </row>
    <row r="724" spans="1:11" x14ac:dyDescent="0.3">
      <c r="A724" s="100" t="s">
        <v>140</v>
      </c>
      <c r="B724" s="100" t="s">
        <v>53</v>
      </c>
      <c r="C724" s="100" t="s">
        <v>195</v>
      </c>
      <c r="D724" s="101">
        <v>44104</v>
      </c>
      <c r="E724" s="100" t="s">
        <v>630</v>
      </c>
      <c r="F724" s="100" t="s">
        <v>236</v>
      </c>
      <c r="G724" s="100" t="s">
        <v>631</v>
      </c>
      <c r="H724" s="100" t="s">
        <v>744</v>
      </c>
      <c r="I724" s="100"/>
      <c r="J724" s="100">
        <v>126.44</v>
      </c>
      <c r="K724" s="100">
        <v>126.44</v>
      </c>
    </row>
    <row r="725" spans="1:11" x14ac:dyDescent="0.3">
      <c r="A725" s="100" t="s">
        <v>140</v>
      </c>
      <c r="B725" s="100" t="s">
        <v>53</v>
      </c>
      <c r="C725" s="100" t="s">
        <v>195</v>
      </c>
      <c r="D725" s="101">
        <v>44165</v>
      </c>
      <c r="E725" s="100" t="s">
        <v>1046</v>
      </c>
      <c r="F725" s="100" t="s">
        <v>366</v>
      </c>
      <c r="G725" s="100" t="s">
        <v>1047</v>
      </c>
      <c r="H725" s="100" t="s">
        <v>195</v>
      </c>
      <c r="I725" s="100">
        <v>1960</v>
      </c>
      <c r="J725" s="100"/>
      <c r="K725" s="100">
        <v>-1960</v>
      </c>
    </row>
    <row r="726" spans="1:11" x14ac:dyDescent="0.3">
      <c r="A726" s="100" t="s">
        <v>140</v>
      </c>
      <c r="B726" s="100" t="s">
        <v>53</v>
      </c>
      <c r="C726" s="100" t="s">
        <v>195</v>
      </c>
      <c r="D726" s="101">
        <v>44165</v>
      </c>
      <c r="E726" s="100" t="s">
        <v>1046</v>
      </c>
      <c r="F726" s="100" t="s">
        <v>366</v>
      </c>
      <c r="G726" s="100" t="s">
        <v>1047</v>
      </c>
      <c r="H726" s="100" t="s">
        <v>195</v>
      </c>
      <c r="I726" s="100">
        <v>31678.11</v>
      </c>
      <c r="J726" s="100"/>
      <c r="K726" s="100">
        <v>-31678.11</v>
      </c>
    </row>
    <row r="727" spans="1:11" x14ac:dyDescent="0.3">
      <c r="A727" s="100" t="s">
        <v>140</v>
      </c>
      <c r="B727" s="100" t="s">
        <v>53</v>
      </c>
      <c r="C727" s="100" t="s">
        <v>195</v>
      </c>
      <c r="D727" s="101">
        <v>44165</v>
      </c>
      <c r="E727" s="100" t="s">
        <v>1034</v>
      </c>
      <c r="F727" s="100" t="s">
        <v>366</v>
      </c>
      <c r="G727" s="100" t="s">
        <v>1035</v>
      </c>
      <c r="H727" s="100" t="s">
        <v>1036</v>
      </c>
      <c r="I727" s="100"/>
      <c r="J727" s="100">
        <v>31678.11</v>
      </c>
      <c r="K727" s="100">
        <v>31678.11</v>
      </c>
    </row>
    <row r="728" spans="1:11" x14ac:dyDescent="0.3">
      <c r="A728" s="100" t="s">
        <v>140</v>
      </c>
      <c r="B728" s="100" t="s">
        <v>53</v>
      </c>
      <c r="C728" s="100" t="s">
        <v>195</v>
      </c>
      <c r="D728" s="101">
        <v>44165</v>
      </c>
      <c r="E728" s="100" t="s">
        <v>1034</v>
      </c>
      <c r="F728" s="100" t="s">
        <v>366</v>
      </c>
      <c r="G728" s="100" t="s">
        <v>1035</v>
      </c>
      <c r="H728" s="100" t="s">
        <v>1036</v>
      </c>
      <c r="I728" s="100"/>
      <c r="J728" s="100">
        <v>1960</v>
      </c>
      <c r="K728" s="100">
        <v>1960</v>
      </c>
    </row>
    <row r="729" spans="1:11" x14ac:dyDescent="0.3">
      <c r="A729" s="100" t="s">
        <v>140</v>
      </c>
      <c r="B729" s="100" t="s">
        <v>53</v>
      </c>
      <c r="C729" s="100" t="s">
        <v>195</v>
      </c>
      <c r="D729" s="101">
        <v>44227</v>
      </c>
      <c r="E729" s="100" t="s">
        <v>1562</v>
      </c>
      <c r="F729" s="100" t="s">
        <v>236</v>
      </c>
      <c r="G729" s="100" t="s">
        <v>1563</v>
      </c>
      <c r="H729" s="100" t="s">
        <v>1573</v>
      </c>
      <c r="I729" s="100"/>
      <c r="J729" s="100">
        <v>105.78</v>
      </c>
      <c r="K729" s="100">
        <v>105.78</v>
      </c>
    </row>
    <row r="730" spans="1:11" x14ac:dyDescent="0.3">
      <c r="A730" s="100" t="s">
        <v>140</v>
      </c>
      <c r="B730" s="100" t="s">
        <v>1203</v>
      </c>
      <c r="C730" s="100" t="s">
        <v>1204</v>
      </c>
      <c r="D730" s="101">
        <v>44135</v>
      </c>
      <c r="E730" s="100" t="s">
        <v>973</v>
      </c>
      <c r="F730" s="100" t="s">
        <v>366</v>
      </c>
      <c r="G730" s="100" t="s">
        <v>974</v>
      </c>
      <c r="H730" s="100" t="s">
        <v>975</v>
      </c>
      <c r="I730" s="100"/>
      <c r="J730" s="100">
        <v>11000</v>
      </c>
      <c r="K730" s="100">
        <v>11000</v>
      </c>
    </row>
    <row r="731" spans="1:11" x14ac:dyDescent="0.3">
      <c r="A731" s="100" t="s">
        <v>140</v>
      </c>
      <c r="B731" s="100" t="s">
        <v>54</v>
      </c>
      <c r="C731" s="100" t="s">
        <v>141</v>
      </c>
      <c r="D731" s="101">
        <v>44043</v>
      </c>
      <c r="E731" s="100" t="s">
        <v>266</v>
      </c>
      <c r="F731" s="100" t="s">
        <v>236</v>
      </c>
      <c r="G731" s="100" t="s">
        <v>267</v>
      </c>
      <c r="H731" s="100" t="s">
        <v>274</v>
      </c>
      <c r="I731" s="100"/>
      <c r="J731" s="100">
        <v>10000</v>
      </c>
      <c r="K731" s="100">
        <v>10000</v>
      </c>
    </row>
    <row r="732" spans="1:11" x14ac:dyDescent="0.3">
      <c r="A732" s="100" t="s">
        <v>140</v>
      </c>
      <c r="B732" s="100" t="s">
        <v>54</v>
      </c>
      <c r="C732" s="100" t="s">
        <v>141</v>
      </c>
      <c r="D732" s="101">
        <v>44104</v>
      </c>
      <c r="E732" s="100" t="s">
        <v>630</v>
      </c>
      <c r="F732" s="100" t="s">
        <v>236</v>
      </c>
      <c r="G732" s="100" t="s">
        <v>631</v>
      </c>
      <c r="H732" s="100" t="s">
        <v>745</v>
      </c>
      <c r="I732" s="100"/>
      <c r="J732" s="100">
        <v>10000</v>
      </c>
      <c r="K732" s="100">
        <v>10000</v>
      </c>
    </row>
    <row r="733" spans="1:11" x14ac:dyDescent="0.3">
      <c r="A733" s="100" t="s">
        <v>140</v>
      </c>
      <c r="B733" s="100" t="s">
        <v>54</v>
      </c>
      <c r="C733" s="100" t="s">
        <v>141</v>
      </c>
      <c r="D733" s="101">
        <v>44104</v>
      </c>
      <c r="E733" s="100" t="s">
        <v>630</v>
      </c>
      <c r="F733" s="100" t="s">
        <v>236</v>
      </c>
      <c r="G733" s="100" t="s">
        <v>631</v>
      </c>
      <c r="H733" s="100" t="s">
        <v>746</v>
      </c>
      <c r="I733" s="100"/>
      <c r="J733" s="100">
        <v>10</v>
      </c>
      <c r="K733" s="100">
        <v>10</v>
      </c>
    </row>
    <row r="734" spans="1:11" x14ac:dyDescent="0.3">
      <c r="A734" s="100" t="s">
        <v>140</v>
      </c>
      <c r="B734" s="100" t="s">
        <v>54</v>
      </c>
      <c r="C734" s="100" t="s">
        <v>141</v>
      </c>
      <c r="D734" s="101">
        <v>44104</v>
      </c>
      <c r="E734" s="100" t="s">
        <v>630</v>
      </c>
      <c r="F734" s="100" t="s">
        <v>236</v>
      </c>
      <c r="G734" s="100" t="s">
        <v>631</v>
      </c>
      <c r="H734" s="100" t="s">
        <v>747</v>
      </c>
      <c r="I734" s="100"/>
      <c r="J734" s="100">
        <v>100</v>
      </c>
      <c r="K734" s="100">
        <v>100</v>
      </c>
    </row>
    <row r="735" spans="1:11" x14ac:dyDescent="0.3">
      <c r="A735" s="100" t="s">
        <v>140</v>
      </c>
      <c r="B735" s="100" t="s">
        <v>54</v>
      </c>
      <c r="C735" s="100" t="s">
        <v>141</v>
      </c>
      <c r="D735" s="101">
        <v>44165</v>
      </c>
      <c r="E735" s="100" t="s">
        <v>1031</v>
      </c>
      <c r="F735" s="100" t="s">
        <v>366</v>
      </c>
      <c r="G735" s="100" t="s">
        <v>1032</v>
      </c>
      <c r="H735" s="100" t="s">
        <v>1205</v>
      </c>
      <c r="I735" s="100"/>
      <c r="J735" s="100">
        <v>100</v>
      </c>
      <c r="K735" s="100">
        <v>100</v>
      </c>
    </row>
    <row r="736" spans="1:11" x14ac:dyDescent="0.3">
      <c r="A736" s="100" t="s">
        <v>140</v>
      </c>
      <c r="B736" s="100" t="s">
        <v>54</v>
      </c>
      <c r="C736" s="100" t="s">
        <v>141</v>
      </c>
      <c r="D736" s="101">
        <v>44196</v>
      </c>
      <c r="E736" s="100" t="s">
        <v>1445</v>
      </c>
      <c r="F736" s="100" t="s">
        <v>366</v>
      </c>
      <c r="G736" s="100" t="s">
        <v>1446</v>
      </c>
      <c r="H736" s="100" t="s">
        <v>1512</v>
      </c>
      <c r="I736" s="100"/>
      <c r="J736" s="100">
        <v>10000</v>
      </c>
      <c r="K736" s="100">
        <v>10000</v>
      </c>
    </row>
    <row r="737" spans="1:11" x14ac:dyDescent="0.3">
      <c r="A737" s="100" t="s">
        <v>140</v>
      </c>
      <c r="B737" s="100" t="s">
        <v>54</v>
      </c>
      <c r="C737" s="100" t="s">
        <v>141</v>
      </c>
      <c r="D737" s="101">
        <v>44196</v>
      </c>
      <c r="E737" s="100" t="s">
        <v>1445</v>
      </c>
      <c r="F737" s="100" t="s">
        <v>366</v>
      </c>
      <c r="G737" s="100" t="s">
        <v>1446</v>
      </c>
      <c r="H737" s="100" t="s">
        <v>1511</v>
      </c>
      <c r="I737" s="100"/>
      <c r="J737" s="100">
        <v>500</v>
      </c>
      <c r="K737" s="100">
        <v>500</v>
      </c>
    </row>
    <row r="738" spans="1:11" x14ac:dyDescent="0.3">
      <c r="A738" s="100" t="s">
        <v>140</v>
      </c>
      <c r="B738" s="100" t="s">
        <v>54</v>
      </c>
      <c r="C738" s="100" t="s">
        <v>141</v>
      </c>
      <c r="D738" s="101">
        <v>44196</v>
      </c>
      <c r="E738" s="100" t="s">
        <v>1445</v>
      </c>
      <c r="F738" s="100" t="s">
        <v>366</v>
      </c>
      <c r="G738" s="100" t="s">
        <v>1446</v>
      </c>
      <c r="H738" s="100" t="s">
        <v>1511</v>
      </c>
      <c r="I738" s="100"/>
      <c r="J738" s="100">
        <v>750</v>
      </c>
      <c r="K738" s="100">
        <v>750</v>
      </c>
    </row>
    <row r="739" spans="1:11" x14ac:dyDescent="0.3">
      <c r="A739" s="100" t="s">
        <v>140</v>
      </c>
      <c r="B739" s="100" t="s">
        <v>54</v>
      </c>
      <c r="C739" s="100" t="s">
        <v>141</v>
      </c>
      <c r="D739" s="101">
        <v>44227</v>
      </c>
      <c r="E739" s="100" t="s">
        <v>1562</v>
      </c>
      <c r="F739" s="100" t="s">
        <v>236</v>
      </c>
      <c r="G739" s="100" t="s">
        <v>1563</v>
      </c>
      <c r="H739" s="100" t="s">
        <v>1574</v>
      </c>
      <c r="I739" s="100"/>
      <c r="J739" s="100">
        <v>350</v>
      </c>
      <c r="K739" s="100">
        <v>350</v>
      </c>
    </row>
    <row r="740" spans="1:11" x14ac:dyDescent="0.3">
      <c r="A740" s="100" t="s">
        <v>142</v>
      </c>
      <c r="B740" s="100" t="s">
        <v>121</v>
      </c>
      <c r="C740" s="100" t="s">
        <v>145</v>
      </c>
      <c r="D740" s="101">
        <v>44027</v>
      </c>
      <c r="E740" s="100" t="s">
        <v>277</v>
      </c>
      <c r="F740" s="100" t="s">
        <v>235</v>
      </c>
      <c r="G740" s="100" t="s">
        <v>278</v>
      </c>
      <c r="H740" s="100" t="s">
        <v>278</v>
      </c>
      <c r="I740" s="100">
        <v>6992.68</v>
      </c>
      <c r="J740" s="100"/>
      <c r="K740" s="100">
        <v>-6992.68</v>
      </c>
    </row>
    <row r="741" spans="1:11" x14ac:dyDescent="0.3">
      <c r="A741" s="100" t="s">
        <v>142</v>
      </c>
      <c r="B741" s="100" t="s">
        <v>121</v>
      </c>
      <c r="C741" s="100" t="s">
        <v>145</v>
      </c>
      <c r="D741" s="101">
        <v>44027</v>
      </c>
      <c r="E741" s="100" t="s">
        <v>277</v>
      </c>
      <c r="F741" s="100" t="s">
        <v>235</v>
      </c>
      <c r="G741" s="100" t="s">
        <v>278</v>
      </c>
      <c r="H741" s="100" t="s">
        <v>278</v>
      </c>
      <c r="I741" s="100"/>
      <c r="J741" s="100">
        <v>0.02</v>
      </c>
      <c r="K741" s="100">
        <v>0.02</v>
      </c>
    </row>
    <row r="742" spans="1:11" x14ac:dyDescent="0.3">
      <c r="A742" s="100" t="s">
        <v>142</v>
      </c>
      <c r="B742" s="100" t="s">
        <v>121</v>
      </c>
      <c r="C742" s="100" t="s">
        <v>145</v>
      </c>
      <c r="D742" s="101">
        <v>44043</v>
      </c>
      <c r="E742" s="100" t="s">
        <v>279</v>
      </c>
      <c r="F742" s="100" t="s">
        <v>235</v>
      </c>
      <c r="G742" s="100" t="s">
        <v>280</v>
      </c>
      <c r="H742" s="100" t="s">
        <v>280</v>
      </c>
      <c r="I742" s="100">
        <v>6925.68</v>
      </c>
      <c r="J742" s="100"/>
      <c r="K742" s="100">
        <v>-6925.68</v>
      </c>
    </row>
    <row r="743" spans="1:11" x14ac:dyDescent="0.3">
      <c r="A743" s="100" t="s">
        <v>142</v>
      </c>
      <c r="B743" s="100" t="s">
        <v>121</v>
      </c>
      <c r="C743" s="100" t="s">
        <v>145</v>
      </c>
      <c r="D743" s="101">
        <v>44057</v>
      </c>
      <c r="E743" s="100" t="s">
        <v>424</v>
      </c>
      <c r="F743" s="100" t="s">
        <v>234</v>
      </c>
      <c r="G743" s="100" t="s">
        <v>450</v>
      </c>
      <c r="H743" s="100" t="s">
        <v>450</v>
      </c>
      <c r="I743" s="100">
        <v>10320.870000000001</v>
      </c>
      <c r="J743" s="100"/>
      <c r="K743" s="100">
        <v>-10320.870000000001</v>
      </c>
    </row>
    <row r="744" spans="1:11" x14ac:dyDescent="0.3">
      <c r="A744" s="100" t="s">
        <v>142</v>
      </c>
      <c r="B744" s="100" t="s">
        <v>121</v>
      </c>
      <c r="C744" s="100" t="s">
        <v>145</v>
      </c>
      <c r="D744" s="101">
        <v>44074</v>
      </c>
      <c r="E744" s="100" t="s">
        <v>434</v>
      </c>
      <c r="F744" s="100" t="s">
        <v>234</v>
      </c>
      <c r="G744" s="100" t="s">
        <v>451</v>
      </c>
      <c r="H744" s="100" t="s">
        <v>451</v>
      </c>
      <c r="I744" s="100">
        <v>6307.25</v>
      </c>
      <c r="J744" s="100"/>
      <c r="K744" s="100">
        <v>-6307.25</v>
      </c>
    </row>
    <row r="745" spans="1:11" x14ac:dyDescent="0.3">
      <c r="A745" s="100" t="s">
        <v>142</v>
      </c>
      <c r="B745" s="100" t="s">
        <v>121</v>
      </c>
      <c r="C745" s="100" t="s">
        <v>145</v>
      </c>
      <c r="D745" s="101">
        <v>44089</v>
      </c>
      <c r="E745" s="100" t="s">
        <v>602</v>
      </c>
      <c r="F745" s="100" t="s">
        <v>234</v>
      </c>
      <c r="G745" s="100" t="s">
        <v>639</v>
      </c>
      <c r="H745" s="100" t="s">
        <v>639</v>
      </c>
      <c r="I745" s="100">
        <v>6453.95</v>
      </c>
      <c r="J745" s="100"/>
      <c r="K745" s="100">
        <v>-6453.95</v>
      </c>
    </row>
    <row r="746" spans="1:11" x14ac:dyDescent="0.3">
      <c r="A746" s="100" t="s">
        <v>142</v>
      </c>
      <c r="B746" s="100" t="s">
        <v>121</v>
      </c>
      <c r="C746" s="100" t="s">
        <v>145</v>
      </c>
      <c r="D746" s="101">
        <v>44104</v>
      </c>
      <c r="E746" s="100" t="s">
        <v>628</v>
      </c>
      <c r="F746" s="100" t="s">
        <v>234</v>
      </c>
      <c r="G746" s="100" t="s">
        <v>640</v>
      </c>
      <c r="H746" s="100" t="s">
        <v>640</v>
      </c>
      <c r="I746" s="100">
        <v>6395.27</v>
      </c>
      <c r="J746" s="100"/>
      <c r="K746" s="100">
        <v>-6395.27</v>
      </c>
    </row>
    <row r="747" spans="1:11" x14ac:dyDescent="0.3">
      <c r="A747" s="100" t="s">
        <v>142</v>
      </c>
      <c r="B747" s="100" t="s">
        <v>121</v>
      </c>
      <c r="C747" s="100" t="s">
        <v>145</v>
      </c>
      <c r="D747" s="101">
        <v>44119</v>
      </c>
      <c r="E747" s="100" t="s">
        <v>923</v>
      </c>
      <c r="F747" s="100" t="s">
        <v>234</v>
      </c>
      <c r="G747" s="100" t="s">
        <v>1050</v>
      </c>
      <c r="H747" s="100" t="s">
        <v>1050</v>
      </c>
      <c r="I747" s="100">
        <v>6395.27</v>
      </c>
      <c r="J747" s="100"/>
      <c r="K747" s="100">
        <v>-6395.27</v>
      </c>
    </row>
    <row r="748" spans="1:11" x14ac:dyDescent="0.3">
      <c r="A748" s="100" t="s">
        <v>142</v>
      </c>
      <c r="B748" s="100" t="s">
        <v>121</v>
      </c>
      <c r="C748" s="100" t="s">
        <v>145</v>
      </c>
      <c r="D748" s="101">
        <v>44134</v>
      </c>
      <c r="E748" s="100" t="s">
        <v>957</v>
      </c>
      <c r="F748" s="100" t="s">
        <v>234</v>
      </c>
      <c r="G748" s="100" t="s">
        <v>1051</v>
      </c>
      <c r="H748" s="100" t="s">
        <v>1051</v>
      </c>
      <c r="I748" s="100">
        <v>6453.95</v>
      </c>
      <c r="J748" s="100"/>
      <c r="K748" s="100">
        <v>-6453.95</v>
      </c>
    </row>
    <row r="749" spans="1:11" x14ac:dyDescent="0.3">
      <c r="A749" s="100" t="s">
        <v>142</v>
      </c>
      <c r="B749" s="100" t="s">
        <v>121</v>
      </c>
      <c r="C749" s="100" t="s">
        <v>145</v>
      </c>
      <c r="D749" s="101">
        <v>44148</v>
      </c>
      <c r="E749" s="100" t="s">
        <v>993</v>
      </c>
      <c r="F749" s="100" t="s">
        <v>234</v>
      </c>
      <c r="G749" s="100" t="s">
        <v>1055</v>
      </c>
      <c r="H749" s="100" t="s">
        <v>1055</v>
      </c>
      <c r="I749" s="100">
        <v>6600.65</v>
      </c>
      <c r="J749" s="100"/>
      <c r="K749" s="100">
        <v>-6600.65</v>
      </c>
    </row>
    <row r="750" spans="1:11" x14ac:dyDescent="0.3">
      <c r="A750" s="100" t="s">
        <v>142</v>
      </c>
      <c r="B750" s="100" t="s">
        <v>121</v>
      </c>
      <c r="C750" s="100" t="s">
        <v>145</v>
      </c>
      <c r="D750" s="101">
        <v>44165</v>
      </c>
      <c r="E750" s="100" t="s">
        <v>1029</v>
      </c>
      <c r="F750" s="100" t="s">
        <v>234</v>
      </c>
      <c r="G750" s="100" t="s">
        <v>1056</v>
      </c>
      <c r="H750" s="100" t="s">
        <v>1056</v>
      </c>
      <c r="I750" s="100">
        <v>6453.95</v>
      </c>
      <c r="J750" s="100"/>
      <c r="K750" s="100">
        <v>-6453.95</v>
      </c>
    </row>
    <row r="751" spans="1:11" x14ac:dyDescent="0.3">
      <c r="A751" s="100" t="s">
        <v>142</v>
      </c>
      <c r="B751" s="100" t="s">
        <v>121</v>
      </c>
      <c r="C751" s="100" t="s">
        <v>145</v>
      </c>
      <c r="D751" s="101">
        <v>44165</v>
      </c>
      <c r="E751" s="100" t="s">
        <v>1043</v>
      </c>
      <c r="F751" s="100" t="s">
        <v>366</v>
      </c>
      <c r="G751" s="100" t="s">
        <v>1044</v>
      </c>
      <c r="H751" s="100" t="s">
        <v>145</v>
      </c>
      <c r="I751" s="100"/>
      <c r="J751" s="100">
        <v>13951.1</v>
      </c>
      <c r="K751" s="100">
        <v>13951.1</v>
      </c>
    </row>
    <row r="752" spans="1:11" x14ac:dyDescent="0.3">
      <c r="A752" s="100" t="s">
        <v>142</v>
      </c>
      <c r="B752" s="100" t="s">
        <v>121</v>
      </c>
      <c r="C752" s="100" t="s">
        <v>145</v>
      </c>
      <c r="D752" s="101">
        <v>44180</v>
      </c>
      <c r="E752" s="100" t="s">
        <v>1421</v>
      </c>
      <c r="F752" s="100" t="s">
        <v>234</v>
      </c>
      <c r="G752" s="100" t="s">
        <v>1451</v>
      </c>
      <c r="H752" s="100" t="s">
        <v>1451</v>
      </c>
      <c r="I752" s="100">
        <v>6307.25</v>
      </c>
      <c r="J752" s="100"/>
      <c r="K752" s="100">
        <v>-6307.25</v>
      </c>
    </row>
    <row r="753" spans="1:11" x14ac:dyDescent="0.3">
      <c r="A753" s="100" t="s">
        <v>142</v>
      </c>
      <c r="B753" s="100" t="s">
        <v>121</v>
      </c>
      <c r="C753" s="100" t="s">
        <v>145</v>
      </c>
      <c r="D753" s="101">
        <v>44196</v>
      </c>
      <c r="E753" s="100" t="s">
        <v>1443</v>
      </c>
      <c r="F753" s="100" t="s">
        <v>234</v>
      </c>
      <c r="G753" s="100" t="s">
        <v>1455</v>
      </c>
      <c r="H753" s="100" t="s">
        <v>1455</v>
      </c>
      <c r="I753" s="100">
        <v>6453.95</v>
      </c>
      <c r="J753" s="100"/>
      <c r="K753" s="100">
        <v>-6453.95</v>
      </c>
    </row>
    <row r="754" spans="1:11" x14ac:dyDescent="0.3">
      <c r="A754" s="100" t="s">
        <v>142</v>
      </c>
      <c r="B754" s="100" t="s">
        <v>121</v>
      </c>
      <c r="C754" s="100" t="s">
        <v>145</v>
      </c>
      <c r="D754" s="101">
        <v>44211</v>
      </c>
      <c r="E754" s="100" t="s">
        <v>1577</v>
      </c>
      <c r="F754" s="100" t="s">
        <v>234</v>
      </c>
      <c r="G754" s="100" t="s">
        <v>1578</v>
      </c>
      <c r="H754" s="100" t="s">
        <v>1578</v>
      </c>
      <c r="I754" s="100">
        <v>6307.25</v>
      </c>
      <c r="J754" s="100"/>
      <c r="K754" s="100">
        <v>-6307.25</v>
      </c>
    </row>
    <row r="755" spans="1:11" x14ac:dyDescent="0.3">
      <c r="A755" s="100" t="s">
        <v>142</v>
      </c>
      <c r="B755" s="100" t="s">
        <v>121</v>
      </c>
      <c r="C755" s="100" t="s">
        <v>145</v>
      </c>
      <c r="D755" s="101">
        <v>44225</v>
      </c>
      <c r="E755" s="100" t="s">
        <v>1579</v>
      </c>
      <c r="F755" s="100" t="s">
        <v>234</v>
      </c>
      <c r="G755" s="100" t="s">
        <v>1580</v>
      </c>
      <c r="H755" s="100" t="s">
        <v>1580</v>
      </c>
      <c r="I755" s="100">
        <v>6277.91</v>
      </c>
      <c r="J755" s="100"/>
      <c r="K755" s="100">
        <v>-6277.91</v>
      </c>
    </row>
    <row r="756" spans="1:11" x14ac:dyDescent="0.3">
      <c r="A756" s="100" t="s">
        <v>142</v>
      </c>
      <c r="B756" s="100" t="s">
        <v>202</v>
      </c>
      <c r="C756" s="100" t="s">
        <v>198</v>
      </c>
      <c r="D756" s="101">
        <v>44027</v>
      </c>
      <c r="E756" s="100" t="s">
        <v>277</v>
      </c>
      <c r="F756" s="100" t="s">
        <v>235</v>
      </c>
      <c r="G756" s="100" t="s">
        <v>278</v>
      </c>
      <c r="H756" s="100" t="s">
        <v>278</v>
      </c>
      <c r="I756" s="100">
        <v>214</v>
      </c>
      <c r="J756" s="100"/>
      <c r="K756" s="100">
        <v>-214</v>
      </c>
    </row>
    <row r="757" spans="1:11" x14ac:dyDescent="0.3">
      <c r="A757" s="100" t="s">
        <v>142</v>
      </c>
      <c r="B757" s="100" t="s">
        <v>202</v>
      </c>
      <c r="C757" s="100" t="s">
        <v>198</v>
      </c>
      <c r="D757" s="101">
        <v>44043</v>
      </c>
      <c r="E757" s="100" t="s">
        <v>279</v>
      </c>
      <c r="F757" s="100" t="s">
        <v>235</v>
      </c>
      <c r="G757" s="100" t="s">
        <v>280</v>
      </c>
      <c r="H757" s="100" t="s">
        <v>280</v>
      </c>
      <c r="I757" s="100">
        <v>256.8</v>
      </c>
      <c r="J757" s="100"/>
      <c r="K757" s="100">
        <v>-256.8</v>
      </c>
    </row>
    <row r="758" spans="1:11" x14ac:dyDescent="0.3">
      <c r="A758" s="100" t="s">
        <v>142</v>
      </c>
      <c r="B758" s="100" t="s">
        <v>202</v>
      </c>
      <c r="C758" s="100" t="s">
        <v>198</v>
      </c>
      <c r="D758" s="101">
        <v>44057</v>
      </c>
      <c r="E758" s="100" t="s">
        <v>424</v>
      </c>
      <c r="F758" s="100" t="s">
        <v>234</v>
      </c>
      <c r="G758" s="100" t="s">
        <v>450</v>
      </c>
      <c r="H758" s="100" t="s">
        <v>450</v>
      </c>
      <c r="I758" s="100">
        <v>428</v>
      </c>
      <c r="J758" s="100"/>
      <c r="K758" s="100">
        <v>-428</v>
      </c>
    </row>
    <row r="759" spans="1:11" x14ac:dyDescent="0.3">
      <c r="A759" s="100" t="s">
        <v>142</v>
      </c>
      <c r="B759" s="100" t="s">
        <v>202</v>
      </c>
      <c r="C759" s="100" t="s">
        <v>198</v>
      </c>
      <c r="D759" s="101">
        <v>44074</v>
      </c>
      <c r="E759" s="100" t="s">
        <v>434</v>
      </c>
      <c r="F759" s="100" t="s">
        <v>234</v>
      </c>
      <c r="G759" s="100" t="s">
        <v>451</v>
      </c>
      <c r="H759" s="100" t="s">
        <v>451</v>
      </c>
      <c r="I759" s="100">
        <v>214</v>
      </c>
      <c r="J759" s="100"/>
      <c r="K759" s="100">
        <v>-214</v>
      </c>
    </row>
    <row r="760" spans="1:11" x14ac:dyDescent="0.3">
      <c r="A760" s="100" t="s">
        <v>142</v>
      </c>
      <c r="B760" s="100" t="s">
        <v>202</v>
      </c>
      <c r="C760" s="100" t="s">
        <v>198</v>
      </c>
      <c r="D760" s="101">
        <v>44089</v>
      </c>
      <c r="E760" s="100" t="s">
        <v>602</v>
      </c>
      <c r="F760" s="100" t="s">
        <v>234</v>
      </c>
      <c r="G760" s="100" t="s">
        <v>639</v>
      </c>
      <c r="H760" s="100" t="s">
        <v>639</v>
      </c>
      <c r="I760" s="100">
        <v>256.8</v>
      </c>
      <c r="J760" s="100"/>
      <c r="K760" s="100">
        <v>-256.8</v>
      </c>
    </row>
    <row r="761" spans="1:11" x14ac:dyDescent="0.3">
      <c r="A761" s="100" t="s">
        <v>142</v>
      </c>
      <c r="B761" s="100" t="s">
        <v>202</v>
      </c>
      <c r="C761" s="100" t="s">
        <v>198</v>
      </c>
      <c r="D761" s="101">
        <v>44104</v>
      </c>
      <c r="E761" s="100" t="s">
        <v>628</v>
      </c>
      <c r="F761" s="100" t="s">
        <v>234</v>
      </c>
      <c r="G761" s="100" t="s">
        <v>640</v>
      </c>
      <c r="H761" s="100" t="s">
        <v>640</v>
      </c>
      <c r="I761" s="100">
        <v>564.96</v>
      </c>
      <c r="J761" s="100"/>
      <c r="K761" s="100">
        <v>-564.96</v>
      </c>
    </row>
    <row r="762" spans="1:11" x14ac:dyDescent="0.3">
      <c r="A762" s="100" t="s">
        <v>142</v>
      </c>
      <c r="B762" s="100" t="s">
        <v>202</v>
      </c>
      <c r="C762" s="100" t="s">
        <v>198</v>
      </c>
      <c r="D762" s="101">
        <v>44119</v>
      </c>
      <c r="E762" s="100" t="s">
        <v>923</v>
      </c>
      <c r="F762" s="100" t="s">
        <v>234</v>
      </c>
      <c r="G762" s="100" t="s">
        <v>1050</v>
      </c>
      <c r="H762" s="100" t="s">
        <v>1050</v>
      </c>
      <c r="I762" s="100">
        <v>659.12</v>
      </c>
      <c r="J762" s="100"/>
      <c r="K762" s="100">
        <v>-659.12</v>
      </c>
    </row>
    <row r="763" spans="1:11" x14ac:dyDescent="0.3">
      <c r="A763" s="100" t="s">
        <v>142</v>
      </c>
      <c r="B763" s="100" t="s">
        <v>202</v>
      </c>
      <c r="C763" s="100" t="s">
        <v>198</v>
      </c>
      <c r="D763" s="101">
        <v>44134</v>
      </c>
      <c r="E763" s="100" t="s">
        <v>957</v>
      </c>
      <c r="F763" s="100" t="s">
        <v>234</v>
      </c>
      <c r="G763" s="100" t="s">
        <v>1051</v>
      </c>
      <c r="H763" s="100" t="s">
        <v>1051</v>
      </c>
      <c r="I763" s="100">
        <v>830.32</v>
      </c>
      <c r="J763" s="100"/>
      <c r="K763" s="100">
        <v>-830.32</v>
      </c>
    </row>
    <row r="764" spans="1:11" x14ac:dyDescent="0.3">
      <c r="A764" s="100" t="s">
        <v>142</v>
      </c>
      <c r="B764" s="100" t="s">
        <v>202</v>
      </c>
      <c r="C764" s="100" t="s">
        <v>198</v>
      </c>
      <c r="D764" s="101">
        <v>44148</v>
      </c>
      <c r="E764" s="100" t="s">
        <v>993</v>
      </c>
      <c r="F764" s="100" t="s">
        <v>234</v>
      </c>
      <c r="G764" s="100" t="s">
        <v>1055</v>
      </c>
      <c r="H764" s="100" t="s">
        <v>1055</v>
      </c>
      <c r="I764" s="100">
        <v>898.8</v>
      </c>
      <c r="J764" s="100"/>
      <c r="K764" s="100">
        <v>-898.8</v>
      </c>
    </row>
    <row r="765" spans="1:11" x14ac:dyDescent="0.3">
      <c r="A765" s="100" t="s">
        <v>142</v>
      </c>
      <c r="B765" s="100" t="s">
        <v>202</v>
      </c>
      <c r="C765" s="100" t="s">
        <v>198</v>
      </c>
      <c r="D765" s="101">
        <v>44165</v>
      </c>
      <c r="E765" s="100" t="s">
        <v>1029</v>
      </c>
      <c r="F765" s="100" t="s">
        <v>234</v>
      </c>
      <c r="G765" s="100" t="s">
        <v>1056</v>
      </c>
      <c r="H765" s="100" t="s">
        <v>1056</v>
      </c>
      <c r="I765" s="100">
        <v>813.2</v>
      </c>
      <c r="J765" s="100"/>
      <c r="K765" s="100">
        <v>-813.2</v>
      </c>
    </row>
    <row r="766" spans="1:11" x14ac:dyDescent="0.3">
      <c r="A766" s="100" t="s">
        <v>142</v>
      </c>
      <c r="B766" s="100" t="s">
        <v>202</v>
      </c>
      <c r="C766" s="100" t="s">
        <v>198</v>
      </c>
      <c r="D766" s="101">
        <v>44180</v>
      </c>
      <c r="E766" s="100" t="s">
        <v>1421</v>
      </c>
      <c r="F766" s="100" t="s">
        <v>234</v>
      </c>
      <c r="G766" s="100" t="s">
        <v>1451</v>
      </c>
      <c r="H766" s="100" t="s">
        <v>1451</v>
      </c>
      <c r="I766" s="100">
        <v>864.56</v>
      </c>
      <c r="J766" s="100"/>
      <c r="K766" s="100">
        <v>-864.56</v>
      </c>
    </row>
    <row r="767" spans="1:11" x14ac:dyDescent="0.3">
      <c r="A767" s="100" t="s">
        <v>142</v>
      </c>
      <c r="B767" s="100" t="s">
        <v>202</v>
      </c>
      <c r="C767" s="100" t="s">
        <v>198</v>
      </c>
      <c r="D767" s="101">
        <v>44196</v>
      </c>
      <c r="E767" s="100" t="s">
        <v>1443</v>
      </c>
      <c r="F767" s="100" t="s">
        <v>234</v>
      </c>
      <c r="G767" s="100" t="s">
        <v>1455</v>
      </c>
      <c r="H767" s="100" t="s">
        <v>1455</v>
      </c>
      <c r="I767" s="100">
        <v>813.2</v>
      </c>
      <c r="J767" s="100"/>
      <c r="K767" s="100">
        <v>-813.2</v>
      </c>
    </row>
    <row r="768" spans="1:11" x14ac:dyDescent="0.3">
      <c r="A768" s="100" t="s">
        <v>142</v>
      </c>
      <c r="B768" s="100" t="s">
        <v>202</v>
      </c>
      <c r="C768" s="100" t="s">
        <v>198</v>
      </c>
      <c r="D768" s="101">
        <v>44211</v>
      </c>
      <c r="E768" s="100" t="s">
        <v>1577</v>
      </c>
      <c r="F768" s="100" t="s">
        <v>234</v>
      </c>
      <c r="G768" s="100" t="s">
        <v>1578</v>
      </c>
      <c r="H768" s="100" t="s">
        <v>1578</v>
      </c>
      <c r="I768" s="100">
        <v>458.45</v>
      </c>
      <c r="J768" s="100"/>
      <c r="K768" s="100">
        <v>-458.45</v>
      </c>
    </row>
    <row r="769" spans="1:11" x14ac:dyDescent="0.3">
      <c r="A769" s="100" t="s">
        <v>142</v>
      </c>
      <c r="B769" s="100" t="s">
        <v>202</v>
      </c>
      <c r="C769" s="100" t="s">
        <v>198</v>
      </c>
      <c r="D769" s="101">
        <v>44225</v>
      </c>
      <c r="E769" s="100" t="s">
        <v>1579</v>
      </c>
      <c r="F769" s="100" t="s">
        <v>234</v>
      </c>
      <c r="G769" s="100" t="s">
        <v>1580</v>
      </c>
      <c r="H769" s="100" t="s">
        <v>1580</v>
      </c>
      <c r="I769" s="100">
        <v>821.75</v>
      </c>
      <c r="J769" s="100"/>
      <c r="K769" s="100">
        <v>-821.75</v>
      </c>
    </row>
    <row r="770" spans="1:11" x14ac:dyDescent="0.3">
      <c r="A770" s="100" t="s">
        <v>142</v>
      </c>
      <c r="B770" s="100" t="s">
        <v>122</v>
      </c>
      <c r="C770" s="100" t="s">
        <v>199</v>
      </c>
      <c r="D770" s="101">
        <v>44027</v>
      </c>
      <c r="E770" s="100" t="s">
        <v>277</v>
      </c>
      <c r="F770" s="100" t="s">
        <v>235</v>
      </c>
      <c r="G770" s="100" t="s">
        <v>278</v>
      </c>
      <c r="H770" s="100" t="s">
        <v>278</v>
      </c>
      <c r="I770" s="100">
        <v>8288.6200000000008</v>
      </c>
      <c r="J770" s="100"/>
      <c r="K770" s="100">
        <v>-8288.6200000000008</v>
      </c>
    </row>
    <row r="771" spans="1:11" x14ac:dyDescent="0.3">
      <c r="A771" s="100" t="s">
        <v>142</v>
      </c>
      <c r="B771" s="100" t="s">
        <v>122</v>
      </c>
      <c r="C771" s="100" t="s">
        <v>199</v>
      </c>
      <c r="D771" s="101">
        <v>44043</v>
      </c>
      <c r="E771" s="100" t="s">
        <v>279</v>
      </c>
      <c r="F771" s="100" t="s">
        <v>235</v>
      </c>
      <c r="G771" s="100" t="s">
        <v>280</v>
      </c>
      <c r="H771" s="100" t="s">
        <v>280</v>
      </c>
      <c r="I771" s="100">
        <v>8064.48</v>
      </c>
      <c r="J771" s="100"/>
      <c r="K771" s="100">
        <v>-8064.48</v>
      </c>
    </row>
    <row r="772" spans="1:11" x14ac:dyDescent="0.3">
      <c r="A772" s="100" t="s">
        <v>142</v>
      </c>
      <c r="B772" s="100" t="s">
        <v>122</v>
      </c>
      <c r="C772" s="100" t="s">
        <v>199</v>
      </c>
      <c r="D772" s="101">
        <v>44057</v>
      </c>
      <c r="E772" s="100" t="s">
        <v>424</v>
      </c>
      <c r="F772" s="100" t="s">
        <v>234</v>
      </c>
      <c r="G772" s="100" t="s">
        <v>450</v>
      </c>
      <c r="H772" s="100" t="s">
        <v>450</v>
      </c>
      <c r="I772" s="100">
        <v>8925.2800000000007</v>
      </c>
      <c r="J772" s="100"/>
      <c r="K772" s="100">
        <v>-8925.2800000000007</v>
      </c>
    </row>
    <row r="773" spans="1:11" x14ac:dyDescent="0.3">
      <c r="A773" s="100" t="s">
        <v>142</v>
      </c>
      <c r="B773" s="100" t="s">
        <v>122</v>
      </c>
      <c r="C773" s="100" t="s">
        <v>199</v>
      </c>
      <c r="D773" s="101">
        <v>44074</v>
      </c>
      <c r="E773" s="100" t="s">
        <v>434</v>
      </c>
      <c r="F773" s="100" t="s">
        <v>234</v>
      </c>
      <c r="G773" s="100" t="s">
        <v>451</v>
      </c>
      <c r="H773" s="100" t="s">
        <v>451</v>
      </c>
      <c r="I773" s="100">
        <v>8414.6</v>
      </c>
      <c r="J773" s="100"/>
      <c r="K773" s="100">
        <v>-8414.6</v>
      </c>
    </row>
    <row r="774" spans="1:11" x14ac:dyDescent="0.3">
      <c r="A774" s="100" t="s">
        <v>142</v>
      </c>
      <c r="B774" s="100" t="s">
        <v>122</v>
      </c>
      <c r="C774" s="100" t="s">
        <v>199</v>
      </c>
      <c r="D774" s="101">
        <v>44089</v>
      </c>
      <c r="E774" s="100" t="s">
        <v>602</v>
      </c>
      <c r="F774" s="100" t="s">
        <v>234</v>
      </c>
      <c r="G774" s="100" t="s">
        <v>639</v>
      </c>
      <c r="H774" s="100" t="s">
        <v>639</v>
      </c>
      <c r="I774" s="100">
        <v>7070.8</v>
      </c>
      <c r="J774" s="100"/>
      <c r="K774" s="100">
        <v>-7070.8</v>
      </c>
    </row>
    <row r="775" spans="1:11" x14ac:dyDescent="0.3">
      <c r="A775" s="100" t="s">
        <v>142</v>
      </c>
      <c r="B775" s="100" t="s">
        <v>122</v>
      </c>
      <c r="C775" s="100" t="s">
        <v>199</v>
      </c>
      <c r="D775" s="101">
        <v>44104</v>
      </c>
      <c r="E775" s="100" t="s">
        <v>628</v>
      </c>
      <c r="F775" s="100" t="s">
        <v>234</v>
      </c>
      <c r="G775" s="100" t="s">
        <v>640</v>
      </c>
      <c r="H775" s="100" t="s">
        <v>640</v>
      </c>
      <c r="I775" s="100">
        <v>7097.3</v>
      </c>
      <c r="J775" s="100"/>
      <c r="K775" s="100">
        <v>-7097.3</v>
      </c>
    </row>
    <row r="776" spans="1:11" x14ac:dyDescent="0.3">
      <c r="A776" s="100" t="s">
        <v>142</v>
      </c>
      <c r="B776" s="100" t="s">
        <v>122</v>
      </c>
      <c r="C776" s="100" t="s">
        <v>199</v>
      </c>
      <c r="D776" s="101">
        <v>44119</v>
      </c>
      <c r="E776" s="100" t="s">
        <v>923</v>
      </c>
      <c r="F776" s="100" t="s">
        <v>234</v>
      </c>
      <c r="G776" s="100" t="s">
        <v>1050</v>
      </c>
      <c r="H776" s="100" t="s">
        <v>1050</v>
      </c>
      <c r="I776" s="100">
        <v>7180.36</v>
      </c>
      <c r="J776" s="100"/>
      <c r="K776" s="100">
        <v>-7180.36</v>
      </c>
    </row>
    <row r="777" spans="1:11" x14ac:dyDescent="0.3">
      <c r="A777" s="100" t="s">
        <v>142</v>
      </c>
      <c r="B777" s="100" t="s">
        <v>122</v>
      </c>
      <c r="C777" s="100" t="s">
        <v>199</v>
      </c>
      <c r="D777" s="101">
        <v>44134</v>
      </c>
      <c r="E777" s="100" t="s">
        <v>957</v>
      </c>
      <c r="F777" s="100" t="s">
        <v>234</v>
      </c>
      <c r="G777" s="100" t="s">
        <v>1051</v>
      </c>
      <c r="H777" s="100" t="s">
        <v>1051</v>
      </c>
      <c r="I777" s="100">
        <v>7225.6</v>
      </c>
      <c r="J777" s="100"/>
      <c r="K777" s="100">
        <v>-7225.6</v>
      </c>
    </row>
    <row r="778" spans="1:11" x14ac:dyDescent="0.3">
      <c r="A778" s="100" t="s">
        <v>142</v>
      </c>
      <c r="B778" s="100" t="s">
        <v>122</v>
      </c>
      <c r="C778" s="100" t="s">
        <v>199</v>
      </c>
      <c r="D778" s="101">
        <v>44148</v>
      </c>
      <c r="E778" s="100" t="s">
        <v>993</v>
      </c>
      <c r="F778" s="100" t="s">
        <v>234</v>
      </c>
      <c r="G778" s="100" t="s">
        <v>1055</v>
      </c>
      <c r="H778" s="100" t="s">
        <v>1055</v>
      </c>
      <c r="I778" s="100">
        <v>7625.2</v>
      </c>
      <c r="J778" s="100"/>
      <c r="K778" s="100">
        <v>-7625.2</v>
      </c>
    </row>
    <row r="779" spans="1:11" x14ac:dyDescent="0.3">
      <c r="A779" s="100" t="s">
        <v>142</v>
      </c>
      <c r="B779" s="100" t="s">
        <v>122</v>
      </c>
      <c r="C779" s="100" t="s">
        <v>199</v>
      </c>
      <c r="D779" s="101">
        <v>44165</v>
      </c>
      <c r="E779" s="100" t="s">
        <v>1029</v>
      </c>
      <c r="F779" s="100" t="s">
        <v>234</v>
      </c>
      <c r="G779" s="100" t="s">
        <v>1056</v>
      </c>
      <c r="H779" s="100" t="s">
        <v>1056</v>
      </c>
      <c r="I779" s="100">
        <v>8979.24</v>
      </c>
      <c r="J779" s="100"/>
      <c r="K779" s="100">
        <v>-8979.24</v>
      </c>
    </row>
    <row r="780" spans="1:11" x14ac:dyDescent="0.3">
      <c r="A780" s="100" t="s">
        <v>142</v>
      </c>
      <c r="B780" s="100" t="s">
        <v>122</v>
      </c>
      <c r="C780" s="100" t="s">
        <v>199</v>
      </c>
      <c r="D780" s="101">
        <v>44180</v>
      </c>
      <c r="E780" s="100" t="s">
        <v>1421</v>
      </c>
      <c r="F780" s="100" t="s">
        <v>234</v>
      </c>
      <c r="G780" s="100" t="s">
        <v>1451</v>
      </c>
      <c r="H780" s="100" t="s">
        <v>1451</v>
      </c>
      <c r="I780" s="100">
        <v>7679.12</v>
      </c>
      <c r="J780" s="100"/>
      <c r="K780" s="100">
        <v>-7679.12</v>
      </c>
    </row>
    <row r="781" spans="1:11" x14ac:dyDescent="0.3">
      <c r="A781" s="100" t="s">
        <v>142</v>
      </c>
      <c r="B781" s="100" t="s">
        <v>122</v>
      </c>
      <c r="C781" s="100" t="s">
        <v>199</v>
      </c>
      <c r="D781" s="101">
        <v>44196</v>
      </c>
      <c r="E781" s="100" t="s">
        <v>1443</v>
      </c>
      <c r="F781" s="100" t="s">
        <v>234</v>
      </c>
      <c r="G781" s="100" t="s">
        <v>1455</v>
      </c>
      <c r="H781" s="100" t="s">
        <v>1455</v>
      </c>
      <c r="I781" s="100">
        <v>7566.2</v>
      </c>
      <c r="J781" s="100"/>
      <c r="K781" s="100">
        <v>-7566.2</v>
      </c>
    </row>
    <row r="782" spans="1:11" x14ac:dyDescent="0.3">
      <c r="A782" s="100" t="s">
        <v>142</v>
      </c>
      <c r="B782" s="100" t="s">
        <v>122</v>
      </c>
      <c r="C782" s="100" t="s">
        <v>199</v>
      </c>
      <c r="D782" s="101">
        <v>44211</v>
      </c>
      <c r="E782" s="100" t="s">
        <v>1577</v>
      </c>
      <c r="F782" s="100" t="s">
        <v>234</v>
      </c>
      <c r="G782" s="100" t="s">
        <v>1578</v>
      </c>
      <c r="H782" s="100" t="s">
        <v>1578</v>
      </c>
      <c r="I782" s="100">
        <v>6776.21</v>
      </c>
      <c r="J782" s="100"/>
      <c r="K782" s="100">
        <v>-6776.21</v>
      </c>
    </row>
    <row r="783" spans="1:11" x14ac:dyDescent="0.3">
      <c r="A783" s="100" t="s">
        <v>142</v>
      </c>
      <c r="B783" s="100" t="s">
        <v>122</v>
      </c>
      <c r="C783" s="100" t="s">
        <v>199</v>
      </c>
      <c r="D783" s="101">
        <v>44225</v>
      </c>
      <c r="E783" s="100" t="s">
        <v>1579</v>
      </c>
      <c r="F783" s="100" t="s">
        <v>234</v>
      </c>
      <c r="G783" s="100" t="s">
        <v>1580</v>
      </c>
      <c r="H783" s="100" t="s">
        <v>1580</v>
      </c>
      <c r="I783" s="100">
        <v>7501.55</v>
      </c>
      <c r="J783" s="100"/>
      <c r="K783" s="100">
        <v>-7501.55</v>
      </c>
    </row>
    <row r="784" spans="1:11" x14ac:dyDescent="0.3">
      <c r="A784" s="100" t="s">
        <v>142</v>
      </c>
      <c r="B784" s="100" t="s">
        <v>175</v>
      </c>
      <c r="C784" s="100" t="s">
        <v>0</v>
      </c>
      <c r="D784" s="101">
        <v>44027</v>
      </c>
      <c r="E784" s="100" t="s">
        <v>277</v>
      </c>
      <c r="F784" s="100" t="s">
        <v>235</v>
      </c>
      <c r="G784" s="100" t="s">
        <v>278</v>
      </c>
      <c r="H784" s="100" t="s">
        <v>278</v>
      </c>
      <c r="I784" s="100">
        <v>1240.1400000000001</v>
      </c>
      <c r="J784" s="100"/>
      <c r="K784" s="100">
        <v>-1240.1400000000001</v>
      </c>
    </row>
    <row r="785" spans="1:11" x14ac:dyDescent="0.3">
      <c r="A785" s="100" t="s">
        <v>142</v>
      </c>
      <c r="B785" s="100" t="s">
        <v>175</v>
      </c>
      <c r="C785" s="100" t="s">
        <v>0</v>
      </c>
      <c r="D785" s="101">
        <v>44043</v>
      </c>
      <c r="E785" s="100" t="s">
        <v>279</v>
      </c>
      <c r="F785" s="100" t="s">
        <v>235</v>
      </c>
      <c r="G785" s="100" t="s">
        <v>280</v>
      </c>
      <c r="H785" s="100" t="s">
        <v>280</v>
      </c>
      <c r="I785" s="100">
        <v>1037.5999999999999</v>
      </c>
      <c r="J785" s="100"/>
      <c r="K785" s="100">
        <v>-1037.5999999999999</v>
      </c>
    </row>
    <row r="786" spans="1:11" x14ac:dyDescent="0.3">
      <c r="A786" s="100" t="s">
        <v>142</v>
      </c>
      <c r="B786" s="100" t="s">
        <v>175</v>
      </c>
      <c r="C786" s="100" t="s">
        <v>0</v>
      </c>
      <c r="D786" s="101">
        <v>44043</v>
      </c>
      <c r="E786" s="100" t="s">
        <v>281</v>
      </c>
      <c r="F786" s="100" t="s">
        <v>236</v>
      </c>
      <c r="G786" s="100" t="s">
        <v>247</v>
      </c>
      <c r="H786" s="100" t="s">
        <v>0</v>
      </c>
      <c r="I786" s="100">
        <v>223.5</v>
      </c>
      <c r="J786" s="100"/>
      <c r="K786" s="100">
        <v>-223.5</v>
      </c>
    </row>
    <row r="787" spans="1:11" x14ac:dyDescent="0.3">
      <c r="A787" s="100" t="s">
        <v>142</v>
      </c>
      <c r="B787" s="100" t="s">
        <v>175</v>
      </c>
      <c r="C787" s="100" t="s">
        <v>0</v>
      </c>
      <c r="D787" s="101">
        <v>44057</v>
      </c>
      <c r="E787" s="100" t="s">
        <v>424</v>
      </c>
      <c r="F787" s="100" t="s">
        <v>234</v>
      </c>
      <c r="G787" s="100" t="s">
        <v>450</v>
      </c>
      <c r="H787" s="100" t="s">
        <v>450</v>
      </c>
      <c r="I787" s="100">
        <v>1518.61</v>
      </c>
      <c r="J787" s="100"/>
      <c r="K787" s="100">
        <v>-1518.61</v>
      </c>
    </row>
    <row r="788" spans="1:11" x14ac:dyDescent="0.3">
      <c r="A788" s="100" t="s">
        <v>142</v>
      </c>
      <c r="B788" s="100" t="s">
        <v>175</v>
      </c>
      <c r="C788" s="100" t="s">
        <v>0</v>
      </c>
      <c r="D788" s="101">
        <v>44074</v>
      </c>
      <c r="E788" s="100" t="s">
        <v>434</v>
      </c>
      <c r="F788" s="100" t="s">
        <v>234</v>
      </c>
      <c r="G788" s="100" t="s">
        <v>451</v>
      </c>
      <c r="H788" s="100" t="s">
        <v>451</v>
      </c>
      <c r="I788" s="100">
        <v>1176.3499999999999</v>
      </c>
      <c r="J788" s="100"/>
      <c r="K788" s="100">
        <v>-1176.3499999999999</v>
      </c>
    </row>
    <row r="789" spans="1:11" x14ac:dyDescent="0.3">
      <c r="A789" s="100" t="s">
        <v>142</v>
      </c>
      <c r="B789" s="100" t="s">
        <v>175</v>
      </c>
      <c r="C789" s="100" t="s">
        <v>0</v>
      </c>
      <c r="D789" s="101">
        <v>44074</v>
      </c>
      <c r="E789" s="100" t="s">
        <v>461</v>
      </c>
      <c r="F789" s="100" t="s">
        <v>366</v>
      </c>
      <c r="G789" s="100" t="s">
        <v>462</v>
      </c>
      <c r="H789" s="100" t="s">
        <v>0</v>
      </c>
      <c r="I789" s="100"/>
      <c r="J789" s="100">
        <v>6.76</v>
      </c>
      <c r="K789" s="100">
        <v>6.76</v>
      </c>
    </row>
    <row r="790" spans="1:11" x14ac:dyDescent="0.3">
      <c r="A790" s="100" t="s">
        <v>142</v>
      </c>
      <c r="B790" s="100" t="s">
        <v>175</v>
      </c>
      <c r="C790" s="100" t="s">
        <v>0</v>
      </c>
      <c r="D790" s="101">
        <v>44089</v>
      </c>
      <c r="E790" s="100" t="s">
        <v>602</v>
      </c>
      <c r="F790" s="100" t="s">
        <v>234</v>
      </c>
      <c r="G790" s="100" t="s">
        <v>639</v>
      </c>
      <c r="H790" s="100" t="s">
        <v>639</v>
      </c>
      <c r="I790" s="100">
        <v>1132.8499999999999</v>
      </c>
      <c r="J790" s="100"/>
      <c r="K790" s="100">
        <v>-1132.8499999999999</v>
      </c>
    </row>
    <row r="791" spans="1:11" x14ac:dyDescent="0.3">
      <c r="A791" s="100" t="s">
        <v>142</v>
      </c>
      <c r="B791" s="100" t="s">
        <v>175</v>
      </c>
      <c r="C791" s="100" t="s">
        <v>0</v>
      </c>
      <c r="D791" s="101">
        <v>44104</v>
      </c>
      <c r="E791" s="100" t="s">
        <v>628</v>
      </c>
      <c r="F791" s="100" t="s">
        <v>234</v>
      </c>
      <c r="G791" s="100" t="s">
        <v>640</v>
      </c>
      <c r="H791" s="100" t="s">
        <v>640</v>
      </c>
      <c r="I791" s="100">
        <v>1132.8499999999999</v>
      </c>
      <c r="J791" s="100"/>
      <c r="K791" s="100">
        <v>-1132.8499999999999</v>
      </c>
    </row>
    <row r="792" spans="1:11" x14ac:dyDescent="0.3">
      <c r="A792" s="100" t="s">
        <v>142</v>
      </c>
      <c r="B792" s="100" t="s">
        <v>175</v>
      </c>
      <c r="C792" s="100" t="s">
        <v>0</v>
      </c>
      <c r="D792" s="101">
        <v>44104</v>
      </c>
      <c r="E792" s="100" t="s">
        <v>646</v>
      </c>
      <c r="F792" s="100" t="s">
        <v>236</v>
      </c>
      <c r="G792" s="100" t="s">
        <v>247</v>
      </c>
      <c r="H792" s="100" t="s">
        <v>0</v>
      </c>
      <c r="I792" s="100"/>
      <c r="J792" s="100">
        <v>5.1100000000000003</v>
      </c>
      <c r="K792" s="100">
        <v>5.1100000000000003</v>
      </c>
    </row>
    <row r="793" spans="1:11" x14ac:dyDescent="0.3">
      <c r="A793" s="100" t="s">
        <v>142</v>
      </c>
      <c r="B793" s="100" t="s">
        <v>175</v>
      </c>
      <c r="C793" s="100" t="s">
        <v>0</v>
      </c>
      <c r="D793" s="101">
        <v>44119</v>
      </c>
      <c r="E793" s="100" t="s">
        <v>923</v>
      </c>
      <c r="F793" s="100" t="s">
        <v>234</v>
      </c>
      <c r="G793" s="100" t="s">
        <v>1050</v>
      </c>
      <c r="H793" s="100" t="s">
        <v>1050</v>
      </c>
      <c r="I793" s="100">
        <v>1137.8</v>
      </c>
      <c r="J793" s="100"/>
      <c r="K793" s="100">
        <v>-1137.8</v>
      </c>
    </row>
    <row r="794" spans="1:11" x14ac:dyDescent="0.3">
      <c r="A794" s="100" t="s">
        <v>142</v>
      </c>
      <c r="B794" s="100" t="s">
        <v>175</v>
      </c>
      <c r="C794" s="100" t="s">
        <v>0</v>
      </c>
      <c r="D794" s="101">
        <v>44134</v>
      </c>
      <c r="E794" s="100" t="s">
        <v>957</v>
      </c>
      <c r="F794" s="100" t="s">
        <v>234</v>
      </c>
      <c r="G794" s="100" t="s">
        <v>1051</v>
      </c>
      <c r="H794" s="100" t="s">
        <v>1051</v>
      </c>
      <c r="I794" s="100">
        <v>1148.33</v>
      </c>
      <c r="J794" s="100"/>
      <c r="K794" s="100">
        <v>-1148.33</v>
      </c>
    </row>
    <row r="795" spans="1:11" x14ac:dyDescent="0.3">
      <c r="A795" s="100" t="s">
        <v>142</v>
      </c>
      <c r="B795" s="100" t="s">
        <v>175</v>
      </c>
      <c r="C795" s="100" t="s">
        <v>0</v>
      </c>
      <c r="D795" s="101">
        <v>44135</v>
      </c>
      <c r="E795" s="100" t="s">
        <v>1052</v>
      </c>
      <c r="F795" s="100" t="s">
        <v>366</v>
      </c>
      <c r="G795" s="100" t="s">
        <v>1053</v>
      </c>
      <c r="H795" s="100" t="s">
        <v>0</v>
      </c>
      <c r="I795" s="100">
        <v>35.700000000000003</v>
      </c>
      <c r="J795" s="100"/>
      <c r="K795" s="100">
        <v>-35.700000000000003</v>
      </c>
    </row>
    <row r="796" spans="1:11" x14ac:dyDescent="0.3">
      <c r="A796" s="100" t="s">
        <v>142</v>
      </c>
      <c r="B796" s="100" t="s">
        <v>175</v>
      </c>
      <c r="C796" s="100" t="s">
        <v>0</v>
      </c>
      <c r="D796" s="101">
        <v>44148</v>
      </c>
      <c r="E796" s="100" t="s">
        <v>993</v>
      </c>
      <c r="F796" s="100" t="s">
        <v>234</v>
      </c>
      <c r="G796" s="100" t="s">
        <v>1055</v>
      </c>
      <c r="H796" s="100" t="s">
        <v>1055</v>
      </c>
      <c r="I796" s="100">
        <v>1188.29</v>
      </c>
      <c r="J796" s="100"/>
      <c r="K796" s="100">
        <v>-1188.29</v>
      </c>
    </row>
    <row r="797" spans="1:11" x14ac:dyDescent="0.3">
      <c r="A797" s="100" t="s">
        <v>142</v>
      </c>
      <c r="B797" s="100" t="s">
        <v>175</v>
      </c>
      <c r="C797" s="100" t="s">
        <v>0</v>
      </c>
      <c r="D797" s="101">
        <v>44165</v>
      </c>
      <c r="E797" s="100" t="s">
        <v>1029</v>
      </c>
      <c r="F797" s="100" t="s">
        <v>234</v>
      </c>
      <c r="G797" s="100" t="s">
        <v>1056</v>
      </c>
      <c r="H797" s="100" t="s">
        <v>1056</v>
      </c>
      <c r="I797" s="100">
        <v>1140.3499999999999</v>
      </c>
      <c r="J797" s="100"/>
      <c r="K797" s="100">
        <v>-1140.3499999999999</v>
      </c>
    </row>
    <row r="798" spans="1:11" x14ac:dyDescent="0.3">
      <c r="A798" s="100" t="s">
        <v>142</v>
      </c>
      <c r="B798" s="100" t="s">
        <v>175</v>
      </c>
      <c r="C798" s="100" t="s">
        <v>0</v>
      </c>
      <c r="D798" s="101">
        <v>44165</v>
      </c>
      <c r="E798" s="100" t="s">
        <v>1057</v>
      </c>
      <c r="F798" s="100" t="s">
        <v>366</v>
      </c>
      <c r="G798" s="100" t="s">
        <v>1053</v>
      </c>
      <c r="H798" s="100" t="s">
        <v>0</v>
      </c>
      <c r="I798" s="100"/>
      <c r="J798" s="100">
        <v>279.14999999999998</v>
      </c>
      <c r="K798" s="100">
        <v>279.14999999999998</v>
      </c>
    </row>
    <row r="799" spans="1:11" x14ac:dyDescent="0.3">
      <c r="A799" s="100" t="s">
        <v>142</v>
      </c>
      <c r="B799" s="100" t="s">
        <v>175</v>
      </c>
      <c r="C799" s="100" t="s">
        <v>0</v>
      </c>
      <c r="D799" s="101">
        <v>44180</v>
      </c>
      <c r="E799" s="100" t="s">
        <v>1421</v>
      </c>
      <c r="F799" s="100" t="s">
        <v>234</v>
      </c>
      <c r="G799" s="100" t="s">
        <v>1451</v>
      </c>
      <c r="H799" s="100" t="s">
        <v>1451</v>
      </c>
      <c r="I799" s="100">
        <v>1159.46</v>
      </c>
      <c r="J799" s="100"/>
      <c r="K799" s="100">
        <v>-1159.46</v>
      </c>
    </row>
    <row r="800" spans="1:11" x14ac:dyDescent="0.3">
      <c r="A800" s="100" t="s">
        <v>142</v>
      </c>
      <c r="B800" s="100" t="s">
        <v>175</v>
      </c>
      <c r="C800" s="100" t="s">
        <v>0</v>
      </c>
      <c r="D800" s="101">
        <v>44196</v>
      </c>
      <c r="E800" s="100" t="s">
        <v>1443</v>
      </c>
      <c r="F800" s="100" t="s">
        <v>234</v>
      </c>
      <c r="G800" s="100" t="s">
        <v>1455</v>
      </c>
      <c r="H800" s="100" t="s">
        <v>1455</v>
      </c>
      <c r="I800" s="100">
        <v>1145.5999999999999</v>
      </c>
      <c r="J800" s="100"/>
      <c r="K800" s="100">
        <v>-1145.5999999999999</v>
      </c>
    </row>
    <row r="801" spans="1:11" x14ac:dyDescent="0.3">
      <c r="A801" s="100" t="s">
        <v>142</v>
      </c>
      <c r="B801" s="100" t="s">
        <v>175</v>
      </c>
      <c r="C801" s="100" t="s">
        <v>0</v>
      </c>
      <c r="D801" s="101">
        <v>44196</v>
      </c>
      <c r="E801" s="100" t="s">
        <v>1452</v>
      </c>
      <c r="F801" s="100" t="s">
        <v>366</v>
      </c>
      <c r="G801" s="100" t="s">
        <v>1453</v>
      </c>
      <c r="H801" s="100" t="s">
        <v>0</v>
      </c>
      <c r="I801" s="100">
        <v>39.07</v>
      </c>
      <c r="J801" s="100"/>
      <c r="K801" s="100">
        <v>-39.07</v>
      </c>
    </row>
    <row r="802" spans="1:11" x14ac:dyDescent="0.3">
      <c r="A802" s="100" t="s">
        <v>142</v>
      </c>
      <c r="B802" s="100" t="s">
        <v>175</v>
      </c>
      <c r="C802" s="100" t="s">
        <v>0</v>
      </c>
      <c r="D802" s="101">
        <v>44211</v>
      </c>
      <c r="E802" s="100" t="s">
        <v>1577</v>
      </c>
      <c r="F802" s="100" t="s">
        <v>234</v>
      </c>
      <c r="G802" s="100" t="s">
        <v>1578</v>
      </c>
      <c r="H802" s="100" t="s">
        <v>1578</v>
      </c>
      <c r="I802" s="100">
        <v>1120.1199999999999</v>
      </c>
      <c r="J802" s="100"/>
      <c r="K802" s="100">
        <v>-1120.1199999999999</v>
      </c>
    </row>
    <row r="803" spans="1:11" x14ac:dyDescent="0.3">
      <c r="A803" s="100" t="s">
        <v>142</v>
      </c>
      <c r="B803" s="100" t="s">
        <v>175</v>
      </c>
      <c r="C803" s="100" t="s">
        <v>0</v>
      </c>
      <c r="D803" s="101">
        <v>44225</v>
      </c>
      <c r="E803" s="100" t="s">
        <v>1579</v>
      </c>
      <c r="F803" s="100" t="s">
        <v>234</v>
      </c>
      <c r="G803" s="100" t="s">
        <v>1580</v>
      </c>
      <c r="H803" s="100" t="s">
        <v>1580</v>
      </c>
      <c r="I803" s="100">
        <v>1140.92</v>
      </c>
      <c r="J803" s="100"/>
      <c r="K803" s="100">
        <v>-1140.92</v>
      </c>
    </row>
    <row r="804" spans="1:11" x14ac:dyDescent="0.3">
      <c r="A804" s="100" t="s">
        <v>142</v>
      </c>
      <c r="B804" s="100" t="s">
        <v>175</v>
      </c>
      <c r="C804" s="100" t="s">
        <v>0</v>
      </c>
      <c r="D804" s="101">
        <v>44227</v>
      </c>
      <c r="E804" s="100" t="s">
        <v>1581</v>
      </c>
      <c r="F804" s="100" t="s">
        <v>236</v>
      </c>
      <c r="G804" s="100" t="s">
        <v>247</v>
      </c>
      <c r="H804" s="100" t="s">
        <v>0</v>
      </c>
      <c r="I804" s="100">
        <v>274.02</v>
      </c>
      <c r="J804" s="100"/>
      <c r="K804" s="100">
        <v>-274.02</v>
      </c>
    </row>
    <row r="805" spans="1:11" x14ac:dyDescent="0.3">
      <c r="A805" s="100" t="s">
        <v>142</v>
      </c>
      <c r="B805" s="100" t="s">
        <v>123</v>
      </c>
      <c r="C805" s="100" t="s">
        <v>1</v>
      </c>
      <c r="D805" s="101">
        <v>44027</v>
      </c>
      <c r="E805" s="100" t="s">
        <v>277</v>
      </c>
      <c r="F805" s="100" t="s">
        <v>235</v>
      </c>
      <c r="G805" s="100" t="s">
        <v>278</v>
      </c>
      <c r="H805" s="100" t="s">
        <v>278</v>
      </c>
      <c r="I805" s="100">
        <v>1182.93</v>
      </c>
      <c r="J805" s="100"/>
      <c r="K805" s="100">
        <v>-1182.93</v>
      </c>
    </row>
    <row r="806" spans="1:11" x14ac:dyDescent="0.3">
      <c r="A806" s="100" t="s">
        <v>142</v>
      </c>
      <c r="B806" s="100" t="s">
        <v>123</v>
      </c>
      <c r="C806" s="100" t="s">
        <v>1</v>
      </c>
      <c r="D806" s="101">
        <v>44043</v>
      </c>
      <c r="E806" s="100" t="s">
        <v>279</v>
      </c>
      <c r="F806" s="100" t="s">
        <v>235</v>
      </c>
      <c r="G806" s="100" t="s">
        <v>280</v>
      </c>
      <c r="H806" s="100" t="s">
        <v>280</v>
      </c>
      <c r="I806" s="100">
        <v>1163.95</v>
      </c>
      <c r="J806" s="100"/>
      <c r="K806" s="100">
        <v>-1163.95</v>
      </c>
    </row>
    <row r="807" spans="1:11" x14ac:dyDescent="0.3">
      <c r="A807" s="100" t="s">
        <v>142</v>
      </c>
      <c r="B807" s="100" t="s">
        <v>123</v>
      </c>
      <c r="C807" s="100" t="s">
        <v>1</v>
      </c>
      <c r="D807" s="101">
        <v>44057</v>
      </c>
      <c r="E807" s="100" t="s">
        <v>424</v>
      </c>
      <c r="F807" s="100" t="s">
        <v>234</v>
      </c>
      <c r="G807" s="100" t="s">
        <v>450</v>
      </c>
      <c r="H807" s="100" t="s">
        <v>450</v>
      </c>
      <c r="I807" s="100">
        <v>1502.64</v>
      </c>
      <c r="J807" s="100"/>
      <c r="K807" s="100">
        <v>-1502.64</v>
      </c>
    </row>
    <row r="808" spans="1:11" x14ac:dyDescent="0.3">
      <c r="A808" s="100" t="s">
        <v>142</v>
      </c>
      <c r="B808" s="100" t="s">
        <v>123</v>
      </c>
      <c r="C808" s="100" t="s">
        <v>1</v>
      </c>
      <c r="D808" s="101">
        <v>44074</v>
      </c>
      <c r="E808" s="100" t="s">
        <v>434</v>
      </c>
      <c r="F808" s="100" t="s">
        <v>234</v>
      </c>
      <c r="G808" s="100" t="s">
        <v>451</v>
      </c>
      <c r="H808" s="100" t="s">
        <v>451</v>
      </c>
      <c r="I808" s="100">
        <v>1140.1300000000001</v>
      </c>
      <c r="J808" s="100"/>
      <c r="K808" s="100">
        <v>-1140.1300000000001</v>
      </c>
    </row>
    <row r="809" spans="1:11" x14ac:dyDescent="0.3">
      <c r="A809" s="100" t="s">
        <v>142</v>
      </c>
      <c r="B809" s="100" t="s">
        <v>123</v>
      </c>
      <c r="C809" s="100" t="s">
        <v>1</v>
      </c>
      <c r="D809" s="101">
        <v>44089</v>
      </c>
      <c r="E809" s="100" t="s">
        <v>602</v>
      </c>
      <c r="F809" s="100" t="s">
        <v>234</v>
      </c>
      <c r="G809" s="100" t="s">
        <v>639</v>
      </c>
      <c r="H809" s="100" t="s">
        <v>639</v>
      </c>
      <c r="I809" s="100">
        <v>1051.8499999999999</v>
      </c>
      <c r="J809" s="100"/>
      <c r="K809" s="100">
        <v>-1051.8499999999999</v>
      </c>
    </row>
    <row r="810" spans="1:11" x14ac:dyDescent="0.3">
      <c r="A810" s="100" t="s">
        <v>142</v>
      </c>
      <c r="B810" s="100" t="s">
        <v>123</v>
      </c>
      <c r="C810" s="100" t="s">
        <v>1</v>
      </c>
      <c r="D810" s="101">
        <v>44104</v>
      </c>
      <c r="E810" s="100" t="s">
        <v>628</v>
      </c>
      <c r="F810" s="100" t="s">
        <v>234</v>
      </c>
      <c r="G810" s="100" t="s">
        <v>640</v>
      </c>
      <c r="H810" s="100" t="s">
        <v>640</v>
      </c>
      <c r="I810" s="100">
        <v>1072.97</v>
      </c>
      <c r="J810" s="100"/>
      <c r="K810" s="100">
        <v>-1072.97</v>
      </c>
    </row>
    <row r="811" spans="1:11" x14ac:dyDescent="0.3">
      <c r="A811" s="100" t="s">
        <v>142</v>
      </c>
      <c r="B811" s="100" t="s">
        <v>123</v>
      </c>
      <c r="C811" s="100" t="s">
        <v>1</v>
      </c>
      <c r="D811" s="101">
        <v>44119</v>
      </c>
      <c r="E811" s="100" t="s">
        <v>923</v>
      </c>
      <c r="F811" s="100" t="s">
        <v>234</v>
      </c>
      <c r="G811" s="100" t="s">
        <v>1050</v>
      </c>
      <c r="H811" s="100" t="s">
        <v>1050</v>
      </c>
      <c r="I811" s="100">
        <v>1086.51</v>
      </c>
      <c r="J811" s="100"/>
      <c r="K811" s="100">
        <v>-1086.51</v>
      </c>
    </row>
    <row r="812" spans="1:11" x14ac:dyDescent="0.3">
      <c r="A812" s="100" t="s">
        <v>142</v>
      </c>
      <c r="B812" s="100" t="s">
        <v>123</v>
      </c>
      <c r="C812" s="100" t="s">
        <v>1</v>
      </c>
      <c r="D812" s="101">
        <v>44134</v>
      </c>
      <c r="E812" s="100" t="s">
        <v>957</v>
      </c>
      <c r="F812" s="100" t="s">
        <v>234</v>
      </c>
      <c r="G812" s="100" t="s">
        <v>1051</v>
      </c>
      <c r="H812" s="100" t="s">
        <v>1051</v>
      </c>
      <c r="I812" s="100">
        <v>1107.55</v>
      </c>
      <c r="J812" s="100"/>
      <c r="K812" s="100">
        <v>-1107.55</v>
      </c>
    </row>
    <row r="813" spans="1:11" x14ac:dyDescent="0.3">
      <c r="A813" s="100" t="s">
        <v>142</v>
      </c>
      <c r="B813" s="100" t="s">
        <v>123</v>
      </c>
      <c r="C813" s="100" t="s">
        <v>1</v>
      </c>
      <c r="D813" s="101">
        <v>44148</v>
      </c>
      <c r="E813" s="100" t="s">
        <v>993</v>
      </c>
      <c r="F813" s="100" t="s">
        <v>234</v>
      </c>
      <c r="G813" s="100" t="s">
        <v>1055</v>
      </c>
      <c r="H813" s="100" t="s">
        <v>1055</v>
      </c>
      <c r="I813" s="100">
        <v>1154.5899999999999</v>
      </c>
      <c r="J813" s="100"/>
      <c r="K813" s="100">
        <v>-1154.5899999999999</v>
      </c>
    </row>
    <row r="814" spans="1:11" x14ac:dyDescent="0.3">
      <c r="A814" s="100" t="s">
        <v>142</v>
      </c>
      <c r="B814" s="100" t="s">
        <v>123</v>
      </c>
      <c r="C814" s="100" t="s">
        <v>1</v>
      </c>
      <c r="D814" s="101">
        <v>44165</v>
      </c>
      <c r="E814" s="100" t="s">
        <v>1029</v>
      </c>
      <c r="F814" s="100" t="s">
        <v>234</v>
      </c>
      <c r="G814" s="100" t="s">
        <v>1056</v>
      </c>
      <c r="H814" s="100" t="s">
        <v>1056</v>
      </c>
      <c r="I814" s="100">
        <v>1240.42</v>
      </c>
      <c r="J814" s="100"/>
      <c r="K814" s="100">
        <v>-1240.42</v>
      </c>
    </row>
    <row r="815" spans="1:11" x14ac:dyDescent="0.3">
      <c r="A815" s="100" t="s">
        <v>142</v>
      </c>
      <c r="B815" s="100" t="s">
        <v>123</v>
      </c>
      <c r="C815" s="100" t="s">
        <v>1</v>
      </c>
      <c r="D815" s="101">
        <v>44180</v>
      </c>
      <c r="E815" s="100" t="s">
        <v>1421</v>
      </c>
      <c r="F815" s="100" t="s">
        <v>234</v>
      </c>
      <c r="G815" s="100" t="s">
        <v>1451</v>
      </c>
      <c r="H815" s="100" t="s">
        <v>1451</v>
      </c>
      <c r="I815" s="100">
        <v>1133.67</v>
      </c>
      <c r="J815" s="100"/>
      <c r="K815" s="100">
        <v>-1133.67</v>
      </c>
    </row>
    <row r="816" spans="1:11" x14ac:dyDescent="0.3">
      <c r="A816" s="100" t="s">
        <v>142</v>
      </c>
      <c r="B816" s="100" t="s">
        <v>123</v>
      </c>
      <c r="C816" s="100" t="s">
        <v>1</v>
      </c>
      <c r="D816" s="101">
        <v>44196</v>
      </c>
      <c r="E816" s="100" t="s">
        <v>1443</v>
      </c>
      <c r="F816" s="100" t="s">
        <v>234</v>
      </c>
      <c r="G816" s="100" t="s">
        <v>1455</v>
      </c>
      <c r="H816" s="100" t="s">
        <v>1455</v>
      </c>
      <c r="I816" s="100">
        <v>1132.3</v>
      </c>
      <c r="J816" s="100"/>
      <c r="K816" s="100">
        <v>-1132.3</v>
      </c>
    </row>
    <row r="817" spans="1:11" x14ac:dyDescent="0.3">
      <c r="A817" s="100" t="s">
        <v>142</v>
      </c>
      <c r="B817" s="100" t="s">
        <v>123</v>
      </c>
      <c r="C817" s="100" t="s">
        <v>1</v>
      </c>
      <c r="D817" s="101">
        <v>44211</v>
      </c>
      <c r="E817" s="100" t="s">
        <v>1577</v>
      </c>
      <c r="F817" s="100" t="s">
        <v>234</v>
      </c>
      <c r="G817" s="100" t="s">
        <v>1578</v>
      </c>
      <c r="H817" s="100" t="s">
        <v>1578</v>
      </c>
      <c r="I817" s="100">
        <v>1033.52</v>
      </c>
      <c r="J817" s="100"/>
      <c r="K817" s="100">
        <v>-1033.52</v>
      </c>
    </row>
    <row r="818" spans="1:11" x14ac:dyDescent="0.3">
      <c r="A818" s="100" t="s">
        <v>142</v>
      </c>
      <c r="B818" s="100" t="s">
        <v>123</v>
      </c>
      <c r="C818" s="100" t="s">
        <v>1</v>
      </c>
      <c r="D818" s="101">
        <v>44225</v>
      </c>
      <c r="E818" s="100" t="s">
        <v>1579</v>
      </c>
      <c r="F818" s="100" t="s">
        <v>234</v>
      </c>
      <c r="G818" s="100" t="s">
        <v>1580</v>
      </c>
      <c r="H818" s="100" t="s">
        <v>1580</v>
      </c>
      <c r="I818" s="100">
        <v>1114.57</v>
      </c>
      <c r="J818" s="100"/>
      <c r="K818" s="100">
        <v>-1114.57</v>
      </c>
    </row>
    <row r="819" spans="1:11" x14ac:dyDescent="0.3">
      <c r="A819" s="100" t="s">
        <v>142</v>
      </c>
      <c r="B819" s="100" t="s">
        <v>124</v>
      </c>
      <c r="C819" s="100" t="s">
        <v>2</v>
      </c>
      <c r="D819" s="101">
        <v>44027</v>
      </c>
      <c r="E819" s="100" t="s">
        <v>277</v>
      </c>
      <c r="F819" s="100" t="s">
        <v>235</v>
      </c>
      <c r="G819" s="100" t="s">
        <v>278</v>
      </c>
      <c r="H819" s="100" t="s">
        <v>278</v>
      </c>
      <c r="I819" s="100">
        <v>1696.73</v>
      </c>
      <c r="J819" s="100"/>
      <c r="K819" s="100">
        <v>-1696.73</v>
      </c>
    </row>
    <row r="820" spans="1:11" x14ac:dyDescent="0.3">
      <c r="A820" s="100" t="s">
        <v>142</v>
      </c>
      <c r="B820" s="100" t="s">
        <v>124</v>
      </c>
      <c r="C820" s="100" t="s">
        <v>2</v>
      </c>
      <c r="D820" s="101">
        <v>44043</v>
      </c>
      <c r="E820" s="100" t="s">
        <v>279</v>
      </c>
      <c r="F820" s="100" t="s">
        <v>235</v>
      </c>
      <c r="G820" s="100" t="s">
        <v>280</v>
      </c>
      <c r="H820" s="100" t="s">
        <v>280</v>
      </c>
      <c r="I820" s="100">
        <v>1696.73</v>
      </c>
      <c r="J820" s="100"/>
      <c r="K820" s="100">
        <v>-1696.73</v>
      </c>
    </row>
    <row r="821" spans="1:11" x14ac:dyDescent="0.3">
      <c r="A821" s="100" t="s">
        <v>142</v>
      </c>
      <c r="B821" s="100" t="s">
        <v>124</v>
      </c>
      <c r="C821" s="100" t="s">
        <v>2</v>
      </c>
      <c r="D821" s="101">
        <v>44057</v>
      </c>
      <c r="E821" s="100" t="s">
        <v>424</v>
      </c>
      <c r="F821" s="100" t="s">
        <v>234</v>
      </c>
      <c r="G821" s="100" t="s">
        <v>450</v>
      </c>
      <c r="H821" s="100" t="s">
        <v>450</v>
      </c>
      <c r="I821" s="100">
        <v>1696.73</v>
      </c>
      <c r="J821" s="100"/>
      <c r="K821" s="100">
        <v>-1696.73</v>
      </c>
    </row>
    <row r="822" spans="1:11" x14ac:dyDescent="0.3">
      <c r="A822" s="100" t="s">
        <v>142</v>
      </c>
      <c r="B822" s="100" t="s">
        <v>124</v>
      </c>
      <c r="C822" s="100" t="s">
        <v>2</v>
      </c>
      <c r="D822" s="101">
        <v>44074</v>
      </c>
      <c r="E822" s="100" t="s">
        <v>434</v>
      </c>
      <c r="F822" s="100" t="s">
        <v>234</v>
      </c>
      <c r="G822" s="100" t="s">
        <v>451</v>
      </c>
      <c r="H822" s="100" t="s">
        <v>451</v>
      </c>
      <c r="I822" s="100">
        <v>1696.73</v>
      </c>
      <c r="J822" s="100"/>
      <c r="K822" s="100">
        <v>-1696.73</v>
      </c>
    </row>
    <row r="823" spans="1:11" x14ac:dyDescent="0.3">
      <c r="A823" s="100" t="s">
        <v>142</v>
      </c>
      <c r="B823" s="100" t="s">
        <v>124</v>
      </c>
      <c r="C823" s="100" t="s">
        <v>2</v>
      </c>
      <c r="D823" s="101">
        <v>44089</v>
      </c>
      <c r="E823" s="100" t="s">
        <v>602</v>
      </c>
      <c r="F823" s="100" t="s">
        <v>234</v>
      </c>
      <c r="G823" s="100" t="s">
        <v>639</v>
      </c>
      <c r="H823" s="100" t="s">
        <v>639</v>
      </c>
      <c r="I823" s="100">
        <v>1696.73</v>
      </c>
      <c r="J823" s="100"/>
      <c r="K823" s="100">
        <v>-1696.73</v>
      </c>
    </row>
    <row r="824" spans="1:11" x14ac:dyDescent="0.3">
      <c r="A824" s="100" t="s">
        <v>142</v>
      </c>
      <c r="B824" s="100" t="s">
        <v>124</v>
      </c>
      <c r="C824" s="100" t="s">
        <v>2</v>
      </c>
      <c r="D824" s="101">
        <v>44104</v>
      </c>
      <c r="E824" s="100" t="s">
        <v>628</v>
      </c>
      <c r="F824" s="100" t="s">
        <v>234</v>
      </c>
      <c r="G824" s="100" t="s">
        <v>640</v>
      </c>
      <c r="H824" s="100" t="s">
        <v>640</v>
      </c>
      <c r="I824" s="100">
        <v>1696.73</v>
      </c>
      <c r="J824" s="100"/>
      <c r="K824" s="100">
        <v>-1696.73</v>
      </c>
    </row>
    <row r="825" spans="1:11" x14ac:dyDescent="0.3">
      <c r="A825" s="100" t="s">
        <v>142</v>
      </c>
      <c r="B825" s="100" t="s">
        <v>124</v>
      </c>
      <c r="C825" s="100" t="s">
        <v>2</v>
      </c>
      <c r="D825" s="101">
        <v>44104</v>
      </c>
      <c r="E825" s="100" t="s">
        <v>641</v>
      </c>
      <c r="F825" s="100" t="s">
        <v>236</v>
      </c>
      <c r="G825" s="100" t="s">
        <v>642</v>
      </c>
      <c r="H825" s="100" t="s">
        <v>2</v>
      </c>
      <c r="I825" s="100">
        <v>353.7</v>
      </c>
      <c r="J825" s="100"/>
      <c r="K825" s="100">
        <v>-353.7</v>
      </c>
    </row>
    <row r="826" spans="1:11" x14ac:dyDescent="0.3">
      <c r="A826" s="100" t="s">
        <v>142</v>
      </c>
      <c r="B826" s="100" t="s">
        <v>124</v>
      </c>
      <c r="C826" s="100" t="s">
        <v>2</v>
      </c>
      <c r="D826" s="101">
        <v>44119</v>
      </c>
      <c r="E826" s="100" t="s">
        <v>923</v>
      </c>
      <c r="F826" s="100" t="s">
        <v>234</v>
      </c>
      <c r="G826" s="100" t="s">
        <v>1050</v>
      </c>
      <c r="H826" s="100" t="s">
        <v>1050</v>
      </c>
      <c r="I826" s="100">
        <v>1696.73</v>
      </c>
      <c r="J826" s="100"/>
      <c r="K826" s="100">
        <v>-1696.73</v>
      </c>
    </row>
    <row r="827" spans="1:11" x14ac:dyDescent="0.3">
      <c r="A827" s="100" t="s">
        <v>142</v>
      </c>
      <c r="B827" s="100" t="s">
        <v>124</v>
      </c>
      <c r="C827" s="100" t="s">
        <v>2</v>
      </c>
      <c r="D827" s="101">
        <v>44134</v>
      </c>
      <c r="E827" s="100" t="s">
        <v>957</v>
      </c>
      <c r="F827" s="100" t="s">
        <v>234</v>
      </c>
      <c r="G827" s="100" t="s">
        <v>1051</v>
      </c>
      <c r="H827" s="100" t="s">
        <v>1051</v>
      </c>
      <c r="I827" s="100">
        <v>1696.73</v>
      </c>
      <c r="J827" s="100"/>
      <c r="K827" s="100">
        <v>-1696.73</v>
      </c>
    </row>
    <row r="828" spans="1:11" x14ac:dyDescent="0.3">
      <c r="A828" s="100" t="s">
        <v>142</v>
      </c>
      <c r="B828" s="100" t="s">
        <v>124</v>
      </c>
      <c r="C828" s="100" t="s">
        <v>2</v>
      </c>
      <c r="D828" s="101">
        <v>44135</v>
      </c>
      <c r="E828" s="100" t="s">
        <v>1052</v>
      </c>
      <c r="F828" s="100" t="s">
        <v>366</v>
      </c>
      <c r="G828" s="100" t="s">
        <v>1053</v>
      </c>
      <c r="H828" s="100" t="s">
        <v>2</v>
      </c>
      <c r="I828" s="100">
        <v>504.74</v>
      </c>
      <c r="J828" s="100"/>
      <c r="K828" s="100">
        <v>-504.74</v>
      </c>
    </row>
    <row r="829" spans="1:11" x14ac:dyDescent="0.3">
      <c r="A829" s="100" t="s">
        <v>142</v>
      </c>
      <c r="B829" s="100" t="s">
        <v>124</v>
      </c>
      <c r="C829" s="100" t="s">
        <v>2</v>
      </c>
      <c r="D829" s="101">
        <v>44148</v>
      </c>
      <c r="E829" s="100" t="s">
        <v>993</v>
      </c>
      <c r="F829" s="100" t="s">
        <v>234</v>
      </c>
      <c r="G829" s="100" t="s">
        <v>1055</v>
      </c>
      <c r="H829" s="100" t="s">
        <v>1055</v>
      </c>
      <c r="I829" s="100">
        <v>1696.73</v>
      </c>
      <c r="J829" s="100"/>
      <c r="K829" s="100">
        <v>-1696.73</v>
      </c>
    </row>
    <row r="830" spans="1:11" x14ac:dyDescent="0.3">
      <c r="A830" s="100" t="s">
        <v>142</v>
      </c>
      <c r="B830" s="100" t="s">
        <v>124</v>
      </c>
      <c r="C830" s="100" t="s">
        <v>2</v>
      </c>
      <c r="D830" s="101">
        <v>44165</v>
      </c>
      <c r="E830" s="100" t="s">
        <v>1029</v>
      </c>
      <c r="F830" s="100" t="s">
        <v>234</v>
      </c>
      <c r="G830" s="100" t="s">
        <v>1056</v>
      </c>
      <c r="H830" s="100" t="s">
        <v>1056</v>
      </c>
      <c r="I830" s="100">
        <v>1696.73</v>
      </c>
      <c r="J830" s="100"/>
      <c r="K830" s="100">
        <v>-1696.73</v>
      </c>
    </row>
    <row r="831" spans="1:11" x14ac:dyDescent="0.3">
      <c r="A831" s="100" t="s">
        <v>142</v>
      </c>
      <c r="B831" s="100" t="s">
        <v>124</v>
      </c>
      <c r="C831" s="100" t="s">
        <v>2</v>
      </c>
      <c r="D831" s="101">
        <v>44165</v>
      </c>
      <c r="E831" s="100" t="s">
        <v>1057</v>
      </c>
      <c r="F831" s="100" t="s">
        <v>366</v>
      </c>
      <c r="G831" s="100" t="s">
        <v>1053</v>
      </c>
      <c r="H831" s="100" t="s">
        <v>2</v>
      </c>
      <c r="I831" s="100">
        <v>501.74</v>
      </c>
      <c r="J831" s="100"/>
      <c r="K831" s="100">
        <v>-501.74</v>
      </c>
    </row>
    <row r="832" spans="1:11" x14ac:dyDescent="0.3">
      <c r="A832" s="100" t="s">
        <v>142</v>
      </c>
      <c r="B832" s="100" t="s">
        <v>124</v>
      </c>
      <c r="C832" s="100" t="s">
        <v>2</v>
      </c>
      <c r="D832" s="101">
        <v>44180</v>
      </c>
      <c r="E832" s="100" t="s">
        <v>1421</v>
      </c>
      <c r="F832" s="100" t="s">
        <v>234</v>
      </c>
      <c r="G832" s="100" t="s">
        <v>1451</v>
      </c>
      <c r="H832" s="100" t="s">
        <v>1451</v>
      </c>
      <c r="I832" s="100">
        <v>1696.73</v>
      </c>
      <c r="J832" s="100"/>
      <c r="K832" s="100">
        <v>-1696.73</v>
      </c>
    </row>
    <row r="833" spans="1:11" x14ac:dyDescent="0.3">
      <c r="A833" s="100" t="s">
        <v>142</v>
      </c>
      <c r="B833" s="100" t="s">
        <v>124</v>
      </c>
      <c r="C833" s="100" t="s">
        <v>2</v>
      </c>
      <c r="D833" s="101">
        <v>44196</v>
      </c>
      <c r="E833" s="100" t="s">
        <v>1443</v>
      </c>
      <c r="F833" s="100" t="s">
        <v>234</v>
      </c>
      <c r="G833" s="100" t="s">
        <v>1455</v>
      </c>
      <c r="H833" s="100" t="s">
        <v>1455</v>
      </c>
      <c r="I833" s="100">
        <v>1696.73</v>
      </c>
      <c r="J833" s="100"/>
      <c r="K833" s="100">
        <v>-1696.73</v>
      </c>
    </row>
    <row r="834" spans="1:11" x14ac:dyDescent="0.3">
      <c r="A834" s="100" t="s">
        <v>142</v>
      </c>
      <c r="B834" s="100" t="s">
        <v>124</v>
      </c>
      <c r="C834" s="100" t="s">
        <v>2</v>
      </c>
      <c r="D834" s="101">
        <v>44196</v>
      </c>
      <c r="E834" s="100" t="s">
        <v>1452</v>
      </c>
      <c r="F834" s="100" t="s">
        <v>366</v>
      </c>
      <c r="G834" s="100" t="s">
        <v>1453</v>
      </c>
      <c r="H834" s="100" t="s">
        <v>2</v>
      </c>
      <c r="I834" s="100">
        <v>501.74</v>
      </c>
      <c r="J834" s="100"/>
      <c r="K834" s="100">
        <v>-501.74</v>
      </c>
    </row>
    <row r="835" spans="1:11" x14ac:dyDescent="0.3">
      <c r="A835" s="100" t="s">
        <v>142</v>
      </c>
      <c r="B835" s="100" t="s">
        <v>124</v>
      </c>
      <c r="C835" s="100" t="s">
        <v>2</v>
      </c>
      <c r="D835" s="101">
        <v>44196</v>
      </c>
      <c r="E835" s="100" t="s">
        <v>1452</v>
      </c>
      <c r="F835" s="100" t="s">
        <v>366</v>
      </c>
      <c r="G835" s="100" t="s">
        <v>1453</v>
      </c>
      <c r="H835" s="100" t="s">
        <v>2</v>
      </c>
      <c r="I835" s="100">
        <v>205.7</v>
      </c>
      <c r="J835" s="100"/>
      <c r="K835" s="100">
        <v>-205.7</v>
      </c>
    </row>
    <row r="836" spans="1:11" x14ac:dyDescent="0.3">
      <c r="A836" s="100" t="s">
        <v>142</v>
      </c>
      <c r="B836" s="100" t="s">
        <v>124</v>
      </c>
      <c r="C836" s="100" t="s">
        <v>2</v>
      </c>
      <c r="D836" s="101">
        <v>44211</v>
      </c>
      <c r="E836" s="100" t="s">
        <v>1577</v>
      </c>
      <c r="F836" s="100" t="s">
        <v>234</v>
      </c>
      <c r="G836" s="100" t="s">
        <v>1578</v>
      </c>
      <c r="H836" s="100" t="s">
        <v>1578</v>
      </c>
      <c r="I836" s="100">
        <v>1696.73</v>
      </c>
      <c r="J836" s="100"/>
      <c r="K836" s="100">
        <v>-1696.73</v>
      </c>
    </row>
    <row r="837" spans="1:11" x14ac:dyDescent="0.3">
      <c r="A837" s="100" t="s">
        <v>142</v>
      </c>
      <c r="B837" s="100" t="s">
        <v>124</v>
      </c>
      <c r="C837" s="100" t="s">
        <v>2</v>
      </c>
      <c r="D837" s="101">
        <v>44225</v>
      </c>
      <c r="E837" s="100" t="s">
        <v>1579</v>
      </c>
      <c r="F837" s="100" t="s">
        <v>234</v>
      </c>
      <c r="G837" s="100" t="s">
        <v>1580</v>
      </c>
      <c r="H837" s="100" t="s">
        <v>1580</v>
      </c>
      <c r="I837" s="100">
        <v>1696.73</v>
      </c>
      <c r="J837" s="100"/>
      <c r="K837" s="100">
        <v>-1696.73</v>
      </c>
    </row>
    <row r="838" spans="1:11" x14ac:dyDescent="0.3">
      <c r="A838" s="100" t="s">
        <v>142</v>
      </c>
      <c r="B838" s="100" t="s">
        <v>124</v>
      </c>
      <c r="C838" s="100" t="s">
        <v>2</v>
      </c>
      <c r="D838" s="101">
        <v>44227</v>
      </c>
      <c r="E838" s="100" t="s">
        <v>1582</v>
      </c>
      <c r="F838" s="100" t="s">
        <v>236</v>
      </c>
      <c r="G838" s="100" t="s">
        <v>1583</v>
      </c>
      <c r="H838" s="100" t="s">
        <v>2</v>
      </c>
      <c r="I838" s="100">
        <v>878.5</v>
      </c>
      <c r="J838" s="100"/>
      <c r="K838" s="100">
        <v>-878.5</v>
      </c>
    </row>
    <row r="839" spans="1:11" x14ac:dyDescent="0.3">
      <c r="A839" s="100" t="s">
        <v>142</v>
      </c>
      <c r="B839" s="100" t="s">
        <v>125</v>
      </c>
      <c r="C839" s="100" t="s">
        <v>143</v>
      </c>
      <c r="D839" s="101">
        <v>44054</v>
      </c>
      <c r="E839" s="100" t="s">
        <v>487</v>
      </c>
      <c r="F839" s="100" t="s">
        <v>234</v>
      </c>
      <c r="G839" s="100" t="s">
        <v>489</v>
      </c>
      <c r="H839" s="100" t="s">
        <v>513</v>
      </c>
      <c r="I839" s="100">
        <v>1997.71</v>
      </c>
      <c r="J839" s="100"/>
      <c r="K839" s="100">
        <v>-1997.71</v>
      </c>
    </row>
    <row r="840" spans="1:11" x14ac:dyDescent="0.3">
      <c r="A840" s="100" t="s">
        <v>142</v>
      </c>
      <c r="B840" s="100" t="s">
        <v>125</v>
      </c>
      <c r="C840" s="100" t="s">
        <v>143</v>
      </c>
      <c r="D840" s="101">
        <v>44153</v>
      </c>
      <c r="E840" s="100" t="s">
        <v>1001</v>
      </c>
      <c r="F840" s="100" t="s">
        <v>234</v>
      </c>
      <c r="G840" s="100" t="s">
        <v>1206</v>
      </c>
      <c r="H840" s="100" t="s">
        <v>1206</v>
      </c>
      <c r="I840" s="100">
        <v>838.41</v>
      </c>
      <c r="J840" s="100"/>
      <c r="K840" s="100">
        <v>-838.41</v>
      </c>
    </row>
    <row r="841" spans="1:11" x14ac:dyDescent="0.3">
      <c r="A841" s="100" t="s">
        <v>142</v>
      </c>
      <c r="B841" s="100" t="s">
        <v>177</v>
      </c>
      <c r="C841" s="100" t="s">
        <v>3</v>
      </c>
      <c r="D841" s="101">
        <v>44027</v>
      </c>
      <c r="E841" s="100" t="s">
        <v>277</v>
      </c>
      <c r="F841" s="100" t="s">
        <v>235</v>
      </c>
      <c r="G841" s="100" t="s">
        <v>278</v>
      </c>
      <c r="H841" s="100" t="s">
        <v>278</v>
      </c>
      <c r="I841" s="100">
        <v>2.58</v>
      </c>
      <c r="J841" s="100"/>
      <c r="K841" s="100">
        <v>-2.58</v>
      </c>
    </row>
    <row r="842" spans="1:11" x14ac:dyDescent="0.3">
      <c r="A842" s="100" t="s">
        <v>142</v>
      </c>
      <c r="B842" s="100" t="s">
        <v>177</v>
      </c>
      <c r="C842" s="100" t="s">
        <v>3</v>
      </c>
      <c r="D842" s="101">
        <v>44043</v>
      </c>
      <c r="E842" s="100" t="s">
        <v>279</v>
      </c>
      <c r="F842" s="100" t="s">
        <v>235</v>
      </c>
      <c r="G842" s="100" t="s">
        <v>280</v>
      </c>
      <c r="H842" s="100" t="s">
        <v>280</v>
      </c>
      <c r="I842" s="100">
        <v>2.82</v>
      </c>
      <c r="J842" s="100"/>
      <c r="K842" s="100">
        <v>-2.82</v>
      </c>
    </row>
    <row r="843" spans="1:11" x14ac:dyDescent="0.3">
      <c r="A843" s="100" t="s">
        <v>142</v>
      </c>
      <c r="B843" s="100" t="s">
        <v>177</v>
      </c>
      <c r="C843" s="100" t="s">
        <v>3</v>
      </c>
      <c r="D843" s="101">
        <v>44057</v>
      </c>
      <c r="E843" s="100" t="s">
        <v>424</v>
      </c>
      <c r="F843" s="100" t="s">
        <v>234</v>
      </c>
      <c r="G843" s="100" t="s">
        <v>450</v>
      </c>
      <c r="H843" s="100" t="s">
        <v>450</v>
      </c>
      <c r="I843" s="100">
        <v>3.22</v>
      </c>
      <c r="J843" s="100"/>
      <c r="K843" s="100">
        <v>-3.22</v>
      </c>
    </row>
    <row r="844" spans="1:11" x14ac:dyDescent="0.3">
      <c r="A844" s="100" t="s">
        <v>142</v>
      </c>
      <c r="B844" s="100" t="s">
        <v>177</v>
      </c>
      <c r="C844" s="100" t="s">
        <v>3</v>
      </c>
      <c r="D844" s="101">
        <v>44074</v>
      </c>
      <c r="E844" s="100" t="s">
        <v>434</v>
      </c>
      <c r="F844" s="100" t="s">
        <v>234</v>
      </c>
      <c r="G844" s="100" t="s">
        <v>451</v>
      </c>
      <c r="H844" s="100" t="s">
        <v>451</v>
      </c>
      <c r="I844" s="100">
        <v>1.5</v>
      </c>
      <c r="J844" s="100"/>
      <c r="K844" s="100">
        <v>-1.5</v>
      </c>
    </row>
    <row r="845" spans="1:11" x14ac:dyDescent="0.3">
      <c r="A845" s="100" t="s">
        <v>142</v>
      </c>
      <c r="B845" s="100" t="s">
        <v>177</v>
      </c>
      <c r="C845" s="100" t="s">
        <v>3</v>
      </c>
      <c r="D845" s="101">
        <v>44089</v>
      </c>
      <c r="E845" s="100" t="s">
        <v>602</v>
      </c>
      <c r="F845" s="100" t="s">
        <v>234</v>
      </c>
      <c r="G845" s="100" t="s">
        <v>639</v>
      </c>
      <c r="H845" s="100" t="s">
        <v>639</v>
      </c>
      <c r="I845" s="100">
        <v>0.79</v>
      </c>
      <c r="J845" s="100"/>
      <c r="K845" s="100">
        <v>-0.79</v>
      </c>
    </row>
    <row r="846" spans="1:11" x14ac:dyDescent="0.3">
      <c r="A846" s="100" t="s">
        <v>142</v>
      </c>
      <c r="B846" s="100" t="s">
        <v>177</v>
      </c>
      <c r="C846" s="100" t="s">
        <v>3</v>
      </c>
      <c r="D846" s="101">
        <v>44104</v>
      </c>
      <c r="E846" s="100" t="s">
        <v>628</v>
      </c>
      <c r="F846" s="100" t="s">
        <v>234</v>
      </c>
      <c r="G846" s="100" t="s">
        <v>640</v>
      </c>
      <c r="H846" s="100" t="s">
        <v>640</v>
      </c>
      <c r="I846" s="100">
        <v>0.8</v>
      </c>
      <c r="J846" s="100"/>
      <c r="K846" s="100">
        <v>-0.8</v>
      </c>
    </row>
    <row r="847" spans="1:11" x14ac:dyDescent="0.3">
      <c r="A847" s="100" t="s">
        <v>142</v>
      </c>
      <c r="B847" s="100" t="s">
        <v>177</v>
      </c>
      <c r="C847" s="100" t="s">
        <v>3</v>
      </c>
      <c r="D847" s="101">
        <v>44119</v>
      </c>
      <c r="E847" s="100" t="s">
        <v>923</v>
      </c>
      <c r="F847" s="100" t="s">
        <v>234</v>
      </c>
      <c r="G847" s="100" t="s">
        <v>1050</v>
      </c>
      <c r="H847" s="100" t="s">
        <v>1050</v>
      </c>
      <c r="I847" s="100">
        <v>0.88</v>
      </c>
      <c r="J847" s="100"/>
      <c r="K847" s="100">
        <v>-0.88</v>
      </c>
    </row>
    <row r="848" spans="1:11" x14ac:dyDescent="0.3">
      <c r="A848" s="100" t="s">
        <v>142</v>
      </c>
      <c r="B848" s="100" t="s">
        <v>177</v>
      </c>
      <c r="C848" s="100" t="s">
        <v>3</v>
      </c>
      <c r="D848" s="101">
        <v>44134</v>
      </c>
      <c r="E848" s="100" t="s">
        <v>957</v>
      </c>
      <c r="F848" s="100" t="s">
        <v>234</v>
      </c>
      <c r="G848" s="100" t="s">
        <v>1051</v>
      </c>
      <c r="H848" s="100" t="s">
        <v>1051</v>
      </c>
      <c r="I848" s="100">
        <v>1.1200000000000001</v>
      </c>
      <c r="J848" s="100"/>
      <c r="K848" s="100">
        <v>-1.1200000000000001</v>
      </c>
    </row>
    <row r="849" spans="1:11" x14ac:dyDescent="0.3">
      <c r="A849" s="100" t="s">
        <v>142</v>
      </c>
      <c r="B849" s="100" t="s">
        <v>177</v>
      </c>
      <c r="C849" s="100" t="s">
        <v>3</v>
      </c>
      <c r="D849" s="101">
        <v>44148</v>
      </c>
      <c r="E849" s="100" t="s">
        <v>993</v>
      </c>
      <c r="F849" s="100" t="s">
        <v>234</v>
      </c>
      <c r="G849" s="100" t="s">
        <v>1055</v>
      </c>
      <c r="H849" s="100" t="s">
        <v>1055</v>
      </c>
      <c r="I849" s="100">
        <v>1.34</v>
      </c>
      <c r="J849" s="100"/>
      <c r="K849" s="100">
        <v>-1.34</v>
      </c>
    </row>
    <row r="850" spans="1:11" x14ac:dyDescent="0.3">
      <c r="A850" s="100" t="s">
        <v>142</v>
      </c>
      <c r="B850" s="100" t="s">
        <v>177</v>
      </c>
      <c r="C850" s="100" t="s">
        <v>3</v>
      </c>
      <c r="D850" s="101">
        <v>44165</v>
      </c>
      <c r="E850" s="100" t="s">
        <v>1029</v>
      </c>
      <c r="F850" s="100" t="s">
        <v>234</v>
      </c>
      <c r="G850" s="100" t="s">
        <v>1056</v>
      </c>
      <c r="H850" s="100" t="s">
        <v>1056</v>
      </c>
      <c r="I850" s="100">
        <v>2.94</v>
      </c>
      <c r="J850" s="100"/>
      <c r="K850" s="100">
        <v>-2.94</v>
      </c>
    </row>
    <row r="851" spans="1:11" x14ac:dyDescent="0.3">
      <c r="A851" s="100" t="s">
        <v>142</v>
      </c>
      <c r="B851" s="100" t="s">
        <v>177</v>
      </c>
      <c r="C851" s="100" t="s">
        <v>3</v>
      </c>
      <c r="D851" s="101">
        <v>44180</v>
      </c>
      <c r="E851" s="100" t="s">
        <v>1421</v>
      </c>
      <c r="F851" s="100" t="s">
        <v>234</v>
      </c>
      <c r="G851" s="100" t="s">
        <v>1451</v>
      </c>
      <c r="H851" s="100" t="s">
        <v>1451</v>
      </c>
      <c r="I851" s="100">
        <v>1.33</v>
      </c>
      <c r="J851" s="100"/>
      <c r="K851" s="100">
        <v>-1.33</v>
      </c>
    </row>
    <row r="852" spans="1:11" x14ac:dyDescent="0.3">
      <c r="A852" s="100" t="s">
        <v>142</v>
      </c>
      <c r="B852" s="100" t="s">
        <v>177</v>
      </c>
      <c r="C852" s="100" t="s">
        <v>3</v>
      </c>
      <c r="D852" s="101">
        <v>44196</v>
      </c>
      <c r="E852" s="100" t="s">
        <v>1443</v>
      </c>
      <c r="F852" s="100" t="s">
        <v>234</v>
      </c>
      <c r="G852" s="100" t="s">
        <v>1455</v>
      </c>
      <c r="H852" s="100" t="s">
        <v>1455</v>
      </c>
      <c r="I852" s="100">
        <v>1.44</v>
      </c>
      <c r="J852" s="100"/>
      <c r="K852" s="100">
        <v>-1.44</v>
      </c>
    </row>
    <row r="853" spans="1:11" x14ac:dyDescent="0.3">
      <c r="A853" s="100" t="s">
        <v>142</v>
      </c>
      <c r="B853" s="100" t="s">
        <v>177</v>
      </c>
      <c r="C853" s="100" t="s">
        <v>3</v>
      </c>
      <c r="D853" s="101">
        <v>44211</v>
      </c>
      <c r="E853" s="100" t="s">
        <v>1577</v>
      </c>
      <c r="F853" s="100" t="s">
        <v>234</v>
      </c>
      <c r="G853" s="100" t="s">
        <v>1578</v>
      </c>
      <c r="H853" s="100" t="s">
        <v>1578</v>
      </c>
      <c r="I853" s="100">
        <v>13.52</v>
      </c>
      <c r="J853" s="100"/>
      <c r="K853" s="100">
        <v>-13.52</v>
      </c>
    </row>
    <row r="854" spans="1:11" x14ac:dyDescent="0.3">
      <c r="A854" s="100" t="s">
        <v>142</v>
      </c>
      <c r="B854" s="100" t="s">
        <v>177</v>
      </c>
      <c r="C854" s="100" t="s">
        <v>3</v>
      </c>
      <c r="D854" s="101">
        <v>44225</v>
      </c>
      <c r="E854" s="100" t="s">
        <v>1579</v>
      </c>
      <c r="F854" s="100" t="s">
        <v>234</v>
      </c>
      <c r="G854" s="100" t="s">
        <v>1580</v>
      </c>
      <c r="H854" s="100" t="s">
        <v>1580</v>
      </c>
      <c r="I854" s="100">
        <v>14.58</v>
      </c>
      <c r="J854" s="100"/>
      <c r="K854" s="100">
        <v>-14.58</v>
      </c>
    </row>
    <row r="855" spans="1:11" x14ac:dyDescent="0.3">
      <c r="A855" s="100" t="s">
        <v>142</v>
      </c>
      <c r="B855" s="100" t="s">
        <v>55</v>
      </c>
      <c r="C855" s="100" t="s">
        <v>95</v>
      </c>
      <c r="D855" s="101">
        <v>44013</v>
      </c>
      <c r="E855" s="100" t="s">
        <v>282</v>
      </c>
      <c r="F855" s="100" t="s">
        <v>235</v>
      </c>
      <c r="G855" s="100" t="s">
        <v>283</v>
      </c>
      <c r="H855" s="100" t="s">
        <v>284</v>
      </c>
      <c r="I855" s="100">
        <v>120</v>
      </c>
      <c r="J855" s="100"/>
      <c r="K855" s="100">
        <v>-120</v>
      </c>
    </row>
    <row r="856" spans="1:11" x14ac:dyDescent="0.3">
      <c r="A856" s="100" t="s">
        <v>142</v>
      </c>
      <c r="B856" s="100" t="s">
        <v>55</v>
      </c>
      <c r="C856" s="100" t="s">
        <v>95</v>
      </c>
      <c r="D856" s="101">
        <v>44013</v>
      </c>
      <c r="E856" s="100" t="s">
        <v>282</v>
      </c>
      <c r="F856" s="100" t="s">
        <v>235</v>
      </c>
      <c r="G856" s="100" t="s">
        <v>283</v>
      </c>
      <c r="H856" s="100" t="s">
        <v>285</v>
      </c>
      <c r="I856" s="100">
        <v>120</v>
      </c>
      <c r="J856" s="100"/>
      <c r="K856" s="100">
        <v>-120</v>
      </c>
    </row>
    <row r="857" spans="1:11" x14ac:dyDescent="0.3">
      <c r="A857" s="100" t="s">
        <v>142</v>
      </c>
      <c r="B857" s="100" t="s">
        <v>55</v>
      </c>
      <c r="C857" s="100" t="s">
        <v>95</v>
      </c>
      <c r="D857" s="101">
        <v>44071</v>
      </c>
      <c r="E857" s="100" t="s">
        <v>496</v>
      </c>
      <c r="F857" s="100" t="s">
        <v>234</v>
      </c>
      <c r="G857" s="100" t="s">
        <v>498</v>
      </c>
      <c r="H857" s="100" t="s">
        <v>514</v>
      </c>
      <c r="I857" s="100">
        <v>3714.88</v>
      </c>
      <c r="J857" s="100"/>
      <c r="K857" s="100">
        <v>-3714.88</v>
      </c>
    </row>
    <row r="858" spans="1:11" x14ac:dyDescent="0.3">
      <c r="A858" s="100" t="s">
        <v>142</v>
      </c>
      <c r="B858" s="100" t="s">
        <v>55</v>
      </c>
      <c r="C858" s="100" t="s">
        <v>95</v>
      </c>
      <c r="D858" s="101">
        <v>44075</v>
      </c>
      <c r="E858" s="100" t="s">
        <v>661</v>
      </c>
      <c r="F858" s="100" t="s">
        <v>234</v>
      </c>
      <c r="G858" s="100" t="s">
        <v>663</v>
      </c>
      <c r="H858" s="100" t="s">
        <v>748</v>
      </c>
      <c r="I858" s="100">
        <v>4000</v>
      </c>
      <c r="J858" s="100"/>
      <c r="K858" s="100">
        <v>-4000</v>
      </c>
    </row>
    <row r="859" spans="1:11" x14ac:dyDescent="0.3">
      <c r="A859" s="100" t="s">
        <v>142</v>
      </c>
      <c r="B859" s="100" t="s">
        <v>55</v>
      </c>
      <c r="C859" s="100" t="s">
        <v>95</v>
      </c>
      <c r="D859" s="101">
        <v>44084</v>
      </c>
      <c r="E859" s="100" t="s">
        <v>673</v>
      </c>
      <c r="F859" s="100" t="s">
        <v>234</v>
      </c>
      <c r="G859" s="100" t="s">
        <v>675</v>
      </c>
      <c r="H859" s="100" t="s">
        <v>749</v>
      </c>
      <c r="I859" s="100">
        <v>65</v>
      </c>
      <c r="J859" s="100"/>
      <c r="K859" s="100">
        <v>-65</v>
      </c>
    </row>
    <row r="860" spans="1:11" x14ac:dyDescent="0.3">
      <c r="A860" s="100" t="s">
        <v>142</v>
      </c>
      <c r="B860" s="100" t="s">
        <v>55</v>
      </c>
      <c r="C860" s="100" t="s">
        <v>95</v>
      </c>
      <c r="D860" s="101">
        <v>44084</v>
      </c>
      <c r="E860" s="100" t="s">
        <v>676</v>
      </c>
      <c r="F860" s="100" t="s">
        <v>234</v>
      </c>
      <c r="G860" s="100" t="s">
        <v>677</v>
      </c>
      <c r="H860" s="100" t="s">
        <v>749</v>
      </c>
      <c r="I860" s="100">
        <v>65</v>
      </c>
      <c r="J860" s="100"/>
      <c r="K860" s="100">
        <v>-65</v>
      </c>
    </row>
    <row r="861" spans="1:11" x14ac:dyDescent="0.3">
      <c r="A861" s="100" t="s">
        <v>142</v>
      </c>
      <c r="B861" s="100" t="s">
        <v>55</v>
      </c>
      <c r="C861" s="100" t="s">
        <v>95</v>
      </c>
      <c r="D861" s="101">
        <v>44084</v>
      </c>
      <c r="E861" s="100" t="s">
        <v>678</v>
      </c>
      <c r="F861" s="100" t="s">
        <v>234</v>
      </c>
      <c r="G861" s="100" t="s">
        <v>679</v>
      </c>
      <c r="H861" s="100" t="s">
        <v>749</v>
      </c>
      <c r="I861" s="100">
        <v>65</v>
      </c>
      <c r="J861" s="100"/>
      <c r="K861" s="100">
        <v>-65</v>
      </c>
    </row>
    <row r="862" spans="1:11" x14ac:dyDescent="0.3">
      <c r="A862" s="100" t="s">
        <v>142</v>
      </c>
      <c r="B862" s="100" t="s">
        <v>55</v>
      </c>
      <c r="C862" s="100" t="s">
        <v>95</v>
      </c>
      <c r="D862" s="101">
        <v>44084</v>
      </c>
      <c r="E862" s="100" t="s">
        <v>680</v>
      </c>
      <c r="F862" s="100" t="s">
        <v>234</v>
      </c>
      <c r="G862" s="100" t="s">
        <v>681</v>
      </c>
      <c r="H862" s="100" t="s">
        <v>749</v>
      </c>
      <c r="I862" s="100">
        <v>120</v>
      </c>
      <c r="J862" s="100"/>
      <c r="K862" s="100">
        <v>-120</v>
      </c>
    </row>
    <row r="863" spans="1:11" x14ac:dyDescent="0.3">
      <c r="A863" s="100" t="s">
        <v>142</v>
      </c>
      <c r="B863" s="100" t="s">
        <v>55</v>
      </c>
      <c r="C863" s="100" t="s">
        <v>95</v>
      </c>
      <c r="D863" s="101">
        <v>44084</v>
      </c>
      <c r="E863" s="100" t="s">
        <v>682</v>
      </c>
      <c r="F863" s="100" t="s">
        <v>234</v>
      </c>
      <c r="G863" s="100" t="s">
        <v>683</v>
      </c>
      <c r="H863" s="100" t="s">
        <v>749</v>
      </c>
      <c r="I863" s="100">
        <v>65</v>
      </c>
      <c r="J863" s="100"/>
      <c r="K863" s="100">
        <v>-65</v>
      </c>
    </row>
    <row r="864" spans="1:11" x14ac:dyDescent="0.3">
      <c r="A864" s="100" t="s">
        <v>142</v>
      </c>
      <c r="B864" s="100" t="s">
        <v>55</v>
      </c>
      <c r="C864" s="100" t="s">
        <v>95</v>
      </c>
      <c r="D864" s="101">
        <v>44084</v>
      </c>
      <c r="E864" s="100" t="s">
        <v>684</v>
      </c>
      <c r="F864" s="100" t="s">
        <v>234</v>
      </c>
      <c r="G864" s="100" t="s">
        <v>685</v>
      </c>
      <c r="H864" s="100" t="s">
        <v>749</v>
      </c>
      <c r="I864" s="100">
        <v>65</v>
      </c>
      <c r="J864" s="100"/>
      <c r="K864" s="100">
        <v>-65</v>
      </c>
    </row>
    <row r="865" spans="1:11" x14ac:dyDescent="0.3">
      <c r="A865" s="100" t="s">
        <v>142</v>
      </c>
      <c r="B865" s="100" t="s">
        <v>55</v>
      </c>
      <c r="C865" s="100" t="s">
        <v>95</v>
      </c>
      <c r="D865" s="101">
        <v>44084</v>
      </c>
      <c r="E865" s="100" t="s">
        <v>686</v>
      </c>
      <c r="F865" s="100" t="s">
        <v>234</v>
      </c>
      <c r="G865" s="100" t="s">
        <v>687</v>
      </c>
      <c r="H865" s="100" t="s">
        <v>749</v>
      </c>
      <c r="I865" s="100">
        <v>65</v>
      </c>
      <c r="J865" s="100"/>
      <c r="K865" s="100">
        <v>-65</v>
      </c>
    </row>
    <row r="866" spans="1:11" x14ac:dyDescent="0.3">
      <c r="A866" s="100" t="s">
        <v>142</v>
      </c>
      <c r="B866" s="100" t="s">
        <v>55</v>
      </c>
      <c r="C866" s="100" t="s">
        <v>95</v>
      </c>
      <c r="D866" s="101">
        <v>44084</v>
      </c>
      <c r="E866" s="100" t="s">
        <v>688</v>
      </c>
      <c r="F866" s="100" t="s">
        <v>234</v>
      </c>
      <c r="G866" s="100" t="s">
        <v>689</v>
      </c>
      <c r="H866" s="100" t="s">
        <v>749</v>
      </c>
      <c r="I866" s="100">
        <v>65</v>
      </c>
      <c r="J866" s="100"/>
      <c r="K866" s="100">
        <v>-65</v>
      </c>
    </row>
    <row r="867" spans="1:11" x14ac:dyDescent="0.3">
      <c r="A867" s="100" t="s">
        <v>142</v>
      </c>
      <c r="B867" s="100" t="s">
        <v>55</v>
      </c>
      <c r="C867" s="100" t="s">
        <v>95</v>
      </c>
      <c r="D867" s="101">
        <v>44084</v>
      </c>
      <c r="E867" s="100" t="s">
        <v>690</v>
      </c>
      <c r="F867" s="100" t="s">
        <v>234</v>
      </c>
      <c r="G867" s="100" t="s">
        <v>691</v>
      </c>
      <c r="H867" s="100" t="s">
        <v>749</v>
      </c>
      <c r="I867" s="100">
        <v>65</v>
      </c>
      <c r="J867" s="100"/>
      <c r="K867" s="100">
        <v>-65</v>
      </c>
    </row>
    <row r="868" spans="1:11" x14ac:dyDescent="0.3">
      <c r="A868" s="100" t="s">
        <v>142</v>
      </c>
      <c r="B868" s="100" t="s">
        <v>55</v>
      </c>
      <c r="C868" s="100" t="s">
        <v>95</v>
      </c>
      <c r="D868" s="101">
        <v>44084</v>
      </c>
      <c r="E868" s="100" t="s">
        <v>692</v>
      </c>
      <c r="F868" s="100" t="s">
        <v>234</v>
      </c>
      <c r="G868" s="100" t="s">
        <v>693</v>
      </c>
      <c r="H868" s="100" t="s">
        <v>749</v>
      </c>
      <c r="I868" s="100">
        <v>65</v>
      </c>
      <c r="J868" s="100"/>
      <c r="K868" s="100">
        <v>-65</v>
      </c>
    </row>
    <row r="869" spans="1:11" x14ac:dyDescent="0.3">
      <c r="A869" s="100" t="s">
        <v>142</v>
      </c>
      <c r="B869" s="100" t="s">
        <v>55</v>
      </c>
      <c r="C869" s="100" t="s">
        <v>95</v>
      </c>
      <c r="D869" s="101">
        <v>44084</v>
      </c>
      <c r="E869" s="100" t="s">
        <v>694</v>
      </c>
      <c r="F869" s="100" t="s">
        <v>234</v>
      </c>
      <c r="G869" s="100" t="s">
        <v>695</v>
      </c>
      <c r="H869" s="100" t="s">
        <v>749</v>
      </c>
      <c r="I869" s="100">
        <v>65</v>
      </c>
      <c r="J869" s="100"/>
      <c r="K869" s="100">
        <v>-65</v>
      </c>
    </row>
    <row r="870" spans="1:11" x14ac:dyDescent="0.3">
      <c r="A870" s="100" t="s">
        <v>142</v>
      </c>
      <c r="B870" s="100" t="s">
        <v>55</v>
      </c>
      <c r="C870" s="100" t="s">
        <v>95</v>
      </c>
      <c r="D870" s="101">
        <v>44084</v>
      </c>
      <c r="E870" s="100" t="s">
        <v>696</v>
      </c>
      <c r="F870" s="100" t="s">
        <v>234</v>
      </c>
      <c r="G870" s="100" t="s">
        <v>697</v>
      </c>
      <c r="H870" s="100" t="s">
        <v>749</v>
      </c>
      <c r="I870" s="100">
        <v>65</v>
      </c>
      <c r="J870" s="100"/>
      <c r="K870" s="100">
        <v>-65</v>
      </c>
    </row>
    <row r="871" spans="1:11" x14ac:dyDescent="0.3">
      <c r="A871" s="100" t="s">
        <v>142</v>
      </c>
      <c r="B871" s="100" t="s">
        <v>55</v>
      </c>
      <c r="C871" s="100" t="s">
        <v>95</v>
      </c>
      <c r="D871" s="101">
        <v>44084</v>
      </c>
      <c r="E871" s="100" t="s">
        <v>698</v>
      </c>
      <c r="F871" s="100" t="s">
        <v>234</v>
      </c>
      <c r="G871" s="100" t="s">
        <v>699</v>
      </c>
      <c r="H871" s="100" t="s">
        <v>749</v>
      </c>
      <c r="I871" s="100">
        <v>65</v>
      </c>
      <c r="J871" s="100"/>
      <c r="K871" s="100">
        <v>-65</v>
      </c>
    </row>
    <row r="872" spans="1:11" x14ac:dyDescent="0.3">
      <c r="A872" s="100" t="s">
        <v>142</v>
      </c>
      <c r="B872" s="100" t="s">
        <v>55</v>
      </c>
      <c r="C872" s="100" t="s">
        <v>95</v>
      </c>
      <c r="D872" s="101">
        <v>44096</v>
      </c>
      <c r="E872" s="100" t="s">
        <v>706</v>
      </c>
      <c r="F872" s="100" t="s">
        <v>234</v>
      </c>
      <c r="G872" s="100" t="s">
        <v>708</v>
      </c>
      <c r="H872" s="100" t="s">
        <v>750</v>
      </c>
      <c r="I872" s="100">
        <v>730</v>
      </c>
      <c r="J872" s="100"/>
      <c r="K872" s="100">
        <v>-730</v>
      </c>
    </row>
    <row r="873" spans="1:11" x14ac:dyDescent="0.3">
      <c r="A873" s="100" t="s">
        <v>142</v>
      </c>
      <c r="B873" s="100" t="s">
        <v>55</v>
      </c>
      <c r="C873" s="100" t="s">
        <v>95</v>
      </c>
      <c r="D873" s="101">
        <v>44102</v>
      </c>
      <c r="E873" s="100" t="s">
        <v>730</v>
      </c>
      <c r="F873" s="100" t="s">
        <v>234</v>
      </c>
      <c r="G873" s="100" t="s">
        <v>732</v>
      </c>
      <c r="H873" s="100" t="s">
        <v>751</v>
      </c>
      <c r="I873" s="100">
        <v>730</v>
      </c>
      <c r="J873" s="100"/>
      <c r="K873" s="100">
        <v>-730</v>
      </c>
    </row>
    <row r="874" spans="1:11" x14ac:dyDescent="0.3">
      <c r="A874" s="100" t="s">
        <v>142</v>
      </c>
      <c r="B874" s="100" t="s">
        <v>55</v>
      </c>
      <c r="C874" s="100" t="s">
        <v>95</v>
      </c>
      <c r="D874" s="101">
        <v>44104</v>
      </c>
      <c r="E874" s="100" t="s">
        <v>633</v>
      </c>
      <c r="F874" s="100" t="s">
        <v>236</v>
      </c>
      <c r="G874" s="100" t="s">
        <v>634</v>
      </c>
      <c r="H874" s="100" t="s">
        <v>752</v>
      </c>
      <c r="I874" s="100"/>
      <c r="J874" s="100">
        <v>3714.88</v>
      </c>
      <c r="K874" s="100">
        <v>3714.88</v>
      </c>
    </row>
    <row r="875" spans="1:11" x14ac:dyDescent="0.3">
      <c r="A875" s="100" t="s">
        <v>142</v>
      </c>
      <c r="B875" s="100" t="s">
        <v>55</v>
      </c>
      <c r="C875" s="100" t="s">
        <v>95</v>
      </c>
      <c r="D875" s="101">
        <v>44104</v>
      </c>
      <c r="E875" s="100" t="s">
        <v>633</v>
      </c>
      <c r="F875" s="100" t="s">
        <v>236</v>
      </c>
      <c r="G875" s="100" t="s">
        <v>634</v>
      </c>
      <c r="H875" s="100" t="s">
        <v>753</v>
      </c>
      <c r="I875" s="100"/>
      <c r="J875" s="100">
        <v>730</v>
      </c>
      <c r="K875" s="100">
        <v>730</v>
      </c>
    </row>
    <row r="876" spans="1:11" x14ac:dyDescent="0.3">
      <c r="A876" s="100" t="s">
        <v>142</v>
      </c>
      <c r="B876" s="100" t="s">
        <v>55</v>
      </c>
      <c r="C876" s="100" t="s">
        <v>95</v>
      </c>
      <c r="D876" s="101">
        <v>44104</v>
      </c>
      <c r="E876" s="100" t="s">
        <v>633</v>
      </c>
      <c r="F876" s="100" t="s">
        <v>236</v>
      </c>
      <c r="G876" s="100" t="s">
        <v>634</v>
      </c>
      <c r="H876" s="100" t="s">
        <v>754</v>
      </c>
      <c r="I876" s="100"/>
      <c r="J876" s="100">
        <v>730</v>
      </c>
      <c r="K876" s="100">
        <v>730</v>
      </c>
    </row>
    <row r="877" spans="1:11" x14ac:dyDescent="0.3">
      <c r="A877" s="100" t="s">
        <v>142</v>
      </c>
      <c r="B877" s="100" t="s">
        <v>55</v>
      </c>
      <c r="C877" s="100" t="s">
        <v>95</v>
      </c>
      <c r="D877" s="101">
        <v>44109</v>
      </c>
      <c r="E877" s="100" t="s">
        <v>1076</v>
      </c>
      <c r="F877" s="100" t="s">
        <v>234</v>
      </c>
      <c r="G877" s="100" t="s">
        <v>1078</v>
      </c>
      <c r="H877" s="100" t="s">
        <v>1207</v>
      </c>
      <c r="I877" s="100">
        <v>65</v>
      </c>
      <c r="J877" s="100"/>
      <c r="K877" s="100">
        <v>-65</v>
      </c>
    </row>
    <row r="878" spans="1:11" x14ac:dyDescent="0.3">
      <c r="A878" s="100" t="s">
        <v>142</v>
      </c>
      <c r="B878" s="100" t="s">
        <v>55</v>
      </c>
      <c r="C878" s="100" t="s">
        <v>95</v>
      </c>
      <c r="D878" s="101">
        <v>44109</v>
      </c>
      <c r="E878" s="100" t="s">
        <v>1079</v>
      </c>
      <c r="F878" s="100" t="s">
        <v>234</v>
      </c>
      <c r="G878" s="100" t="s">
        <v>1080</v>
      </c>
      <c r="H878" s="100" t="s">
        <v>1207</v>
      </c>
      <c r="I878" s="100">
        <v>65</v>
      </c>
      <c r="J878" s="100"/>
      <c r="K878" s="100">
        <v>-65</v>
      </c>
    </row>
    <row r="879" spans="1:11" x14ac:dyDescent="0.3">
      <c r="A879" s="100" t="s">
        <v>142</v>
      </c>
      <c r="B879" s="100" t="s">
        <v>55</v>
      </c>
      <c r="C879" s="100" t="s">
        <v>95</v>
      </c>
      <c r="D879" s="101">
        <v>44109</v>
      </c>
      <c r="E879" s="100" t="s">
        <v>1081</v>
      </c>
      <c r="F879" s="100" t="s">
        <v>234</v>
      </c>
      <c r="G879" s="100" t="s">
        <v>1082</v>
      </c>
      <c r="H879" s="100" t="s">
        <v>1207</v>
      </c>
      <c r="I879" s="100">
        <v>65</v>
      </c>
      <c r="J879" s="100"/>
      <c r="K879" s="100">
        <v>-65</v>
      </c>
    </row>
    <row r="880" spans="1:11" x14ac:dyDescent="0.3">
      <c r="A880" s="100" t="s">
        <v>142</v>
      </c>
      <c r="B880" s="100" t="s">
        <v>55</v>
      </c>
      <c r="C880" s="100" t="s">
        <v>95</v>
      </c>
      <c r="D880" s="101">
        <v>44109</v>
      </c>
      <c r="E880" s="100" t="s">
        <v>1083</v>
      </c>
      <c r="F880" s="100" t="s">
        <v>234</v>
      </c>
      <c r="G880" s="100" t="s">
        <v>1084</v>
      </c>
      <c r="H880" s="100" t="s">
        <v>1207</v>
      </c>
      <c r="I880" s="100">
        <v>65</v>
      </c>
      <c r="J880" s="100"/>
      <c r="K880" s="100">
        <v>-65</v>
      </c>
    </row>
    <row r="881" spans="1:11" x14ac:dyDescent="0.3">
      <c r="A881" s="100" t="s">
        <v>142</v>
      </c>
      <c r="B881" s="100" t="s">
        <v>55</v>
      </c>
      <c r="C881" s="100" t="s">
        <v>95</v>
      </c>
      <c r="D881" s="101">
        <v>44109</v>
      </c>
      <c r="E881" s="100" t="s">
        <v>1085</v>
      </c>
      <c r="F881" s="100" t="s">
        <v>234</v>
      </c>
      <c r="G881" s="100" t="s">
        <v>1086</v>
      </c>
      <c r="H881" s="100" t="s">
        <v>1207</v>
      </c>
      <c r="I881" s="100">
        <v>65</v>
      </c>
      <c r="J881" s="100"/>
      <c r="K881" s="100">
        <v>-65</v>
      </c>
    </row>
    <row r="882" spans="1:11" x14ac:dyDescent="0.3">
      <c r="A882" s="100" t="s">
        <v>142</v>
      </c>
      <c r="B882" s="100" t="s">
        <v>55</v>
      </c>
      <c r="C882" s="100" t="s">
        <v>95</v>
      </c>
      <c r="D882" s="101">
        <v>44109</v>
      </c>
      <c r="E882" s="100" t="s">
        <v>1087</v>
      </c>
      <c r="F882" s="100" t="s">
        <v>234</v>
      </c>
      <c r="G882" s="100" t="s">
        <v>1088</v>
      </c>
      <c r="H882" s="100" t="s">
        <v>1208</v>
      </c>
      <c r="I882" s="100">
        <v>65</v>
      </c>
      <c r="J882" s="100"/>
      <c r="K882" s="100">
        <v>-65</v>
      </c>
    </row>
    <row r="883" spans="1:11" x14ac:dyDescent="0.3">
      <c r="A883" s="100" t="s">
        <v>142</v>
      </c>
      <c r="B883" s="100" t="s">
        <v>55</v>
      </c>
      <c r="C883" s="100" t="s">
        <v>95</v>
      </c>
      <c r="D883" s="101">
        <v>44133</v>
      </c>
      <c r="E883" s="100" t="s">
        <v>1110</v>
      </c>
      <c r="F883" s="100" t="s">
        <v>234</v>
      </c>
      <c r="G883" s="100" t="s">
        <v>1111</v>
      </c>
      <c r="H883" s="100" t="s">
        <v>1207</v>
      </c>
      <c r="I883" s="100">
        <v>65</v>
      </c>
      <c r="J883" s="100"/>
      <c r="K883" s="100">
        <v>-65</v>
      </c>
    </row>
    <row r="884" spans="1:11" x14ac:dyDescent="0.3">
      <c r="A884" s="100" t="s">
        <v>142</v>
      </c>
      <c r="B884" s="100" t="s">
        <v>55</v>
      </c>
      <c r="C884" s="100" t="s">
        <v>95</v>
      </c>
      <c r="D884" s="101">
        <v>44133</v>
      </c>
      <c r="E884" s="100" t="s">
        <v>1112</v>
      </c>
      <c r="F884" s="100" t="s">
        <v>234</v>
      </c>
      <c r="G884" s="100" t="s">
        <v>1113</v>
      </c>
      <c r="H884" s="100" t="s">
        <v>1207</v>
      </c>
      <c r="I884" s="100">
        <v>65</v>
      </c>
      <c r="J884" s="100"/>
      <c r="K884" s="100">
        <v>-65</v>
      </c>
    </row>
    <row r="885" spans="1:11" x14ac:dyDescent="0.3">
      <c r="A885" s="100" t="s">
        <v>142</v>
      </c>
      <c r="B885" s="100" t="s">
        <v>55</v>
      </c>
      <c r="C885" s="100" t="s">
        <v>95</v>
      </c>
      <c r="D885" s="101">
        <v>44133</v>
      </c>
      <c r="E885" s="100" t="s">
        <v>1114</v>
      </c>
      <c r="F885" s="100" t="s">
        <v>234</v>
      </c>
      <c r="G885" s="100" t="s">
        <v>1115</v>
      </c>
      <c r="H885" s="100" t="s">
        <v>1207</v>
      </c>
      <c r="I885" s="100">
        <v>65</v>
      </c>
      <c r="J885" s="100"/>
      <c r="K885" s="100">
        <v>-65</v>
      </c>
    </row>
    <row r="886" spans="1:11" x14ac:dyDescent="0.3">
      <c r="A886" s="100" t="s">
        <v>142</v>
      </c>
      <c r="B886" s="100" t="s">
        <v>55</v>
      </c>
      <c r="C886" s="100" t="s">
        <v>95</v>
      </c>
      <c r="D886" s="101">
        <v>44133</v>
      </c>
      <c r="E886" s="100" t="s">
        <v>1116</v>
      </c>
      <c r="F886" s="100" t="s">
        <v>234</v>
      </c>
      <c r="G886" s="100" t="s">
        <v>1117</v>
      </c>
      <c r="H886" s="100" t="s">
        <v>1207</v>
      </c>
      <c r="I886" s="100">
        <v>65</v>
      </c>
      <c r="J886" s="100"/>
      <c r="K886" s="100">
        <v>-65</v>
      </c>
    </row>
    <row r="887" spans="1:11" x14ac:dyDescent="0.3">
      <c r="A887" s="100" t="s">
        <v>142</v>
      </c>
      <c r="B887" s="100" t="s">
        <v>55</v>
      </c>
      <c r="C887" s="100" t="s">
        <v>95</v>
      </c>
      <c r="D887" s="101">
        <v>44133</v>
      </c>
      <c r="E887" s="100" t="s">
        <v>1118</v>
      </c>
      <c r="F887" s="100" t="s">
        <v>234</v>
      </c>
      <c r="G887" s="100" t="s">
        <v>1119</v>
      </c>
      <c r="H887" s="100" t="s">
        <v>1207</v>
      </c>
      <c r="I887" s="100">
        <v>65</v>
      </c>
      <c r="J887" s="100"/>
      <c r="K887" s="100">
        <v>-65</v>
      </c>
    </row>
    <row r="888" spans="1:11" x14ac:dyDescent="0.3">
      <c r="A888" s="100" t="s">
        <v>142</v>
      </c>
      <c r="B888" s="100" t="s">
        <v>55</v>
      </c>
      <c r="C888" s="100" t="s">
        <v>95</v>
      </c>
      <c r="D888" s="101">
        <v>44133</v>
      </c>
      <c r="E888" s="100" t="s">
        <v>1120</v>
      </c>
      <c r="F888" s="100" t="s">
        <v>234</v>
      </c>
      <c r="G888" s="100" t="s">
        <v>1121</v>
      </c>
      <c r="H888" s="100" t="s">
        <v>1207</v>
      </c>
      <c r="I888" s="100">
        <v>65</v>
      </c>
      <c r="J888" s="100"/>
      <c r="K888" s="100">
        <v>-65</v>
      </c>
    </row>
    <row r="889" spans="1:11" x14ac:dyDescent="0.3">
      <c r="A889" s="100" t="s">
        <v>142</v>
      </c>
      <c r="B889" s="100" t="s">
        <v>55</v>
      </c>
      <c r="C889" s="100" t="s">
        <v>95</v>
      </c>
      <c r="D889" s="101">
        <v>44133</v>
      </c>
      <c r="E889" s="100" t="s">
        <v>1122</v>
      </c>
      <c r="F889" s="100" t="s">
        <v>234</v>
      </c>
      <c r="G889" s="100" t="s">
        <v>1123</v>
      </c>
      <c r="H889" s="100" t="s">
        <v>1207</v>
      </c>
      <c r="I889" s="100">
        <v>65</v>
      </c>
      <c r="J889" s="100"/>
      <c r="K889" s="100">
        <v>-65</v>
      </c>
    </row>
    <row r="890" spans="1:11" x14ac:dyDescent="0.3">
      <c r="A890" s="100" t="s">
        <v>142</v>
      </c>
      <c r="B890" s="100" t="s">
        <v>55</v>
      </c>
      <c r="C890" s="100" t="s">
        <v>95</v>
      </c>
      <c r="D890" s="101">
        <v>44133</v>
      </c>
      <c r="E890" s="100" t="s">
        <v>1124</v>
      </c>
      <c r="F890" s="100" t="s">
        <v>234</v>
      </c>
      <c r="G890" s="100" t="s">
        <v>1126</v>
      </c>
      <c r="H890" s="100" t="s">
        <v>1209</v>
      </c>
      <c r="I890" s="100">
        <v>730</v>
      </c>
      <c r="J890" s="100"/>
      <c r="K890" s="100">
        <v>-730</v>
      </c>
    </row>
    <row r="891" spans="1:11" x14ac:dyDescent="0.3">
      <c r="A891" s="100" t="s">
        <v>142</v>
      </c>
      <c r="B891" s="100" t="s">
        <v>55</v>
      </c>
      <c r="C891" s="100" t="s">
        <v>95</v>
      </c>
      <c r="D891" s="101">
        <v>44134</v>
      </c>
      <c r="E891" s="100" t="s">
        <v>1127</v>
      </c>
      <c r="F891" s="100" t="s">
        <v>234</v>
      </c>
      <c r="G891" s="100" t="s">
        <v>1128</v>
      </c>
      <c r="H891" s="100" t="s">
        <v>1208</v>
      </c>
      <c r="I891" s="100">
        <v>65</v>
      </c>
      <c r="J891" s="100"/>
      <c r="K891" s="100">
        <v>-65</v>
      </c>
    </row>
    <row r="892" spans="1:11" x14ac:dyDescent="0.3">
      <c r="A892" s="100" t="s">
        <v>142</v>
      </c>
      <c r="B892" s="100" t="s">
        <v>55</v>
      </c>
      <c r="C892" s="100" t="s">
        <v>95</v>
      </c>
      <c r="D892" s="101">
        <v>44134</v>
      </c>
      <c r="E892" s="100" t="s">
        <v>1129</v>
      </c>
      <c r="F892" s="100" t="s">
        <v>234</v>
      </c>
      <c r="G892" s="100" t="s">
        <v>1130</v>
      </c>
      <c r="H892" s="100" t="s">
        <v>1208</v>
      </c>
      <c r="I892" s="100">
        <v>65</v>
      </c>
      <c r="J892" s="100"/>
      <c r="K892" s="100">
        <v>-65</v>
      </c>
    </row>
    <row r="893" spans="1:11" x14ac:dyDescent="0.3">
      <c r="A893" s="100" t="s">
        <v>142</v>
      </c>
      <c r="B893" s="100" t="s">
        <v>55</v>
      </c>
      <c r="C893" s="100" t="s">
        <v>95</v>
      </c>
      <c r="D893" s="101">
        <v>44134</v>
      </c>
      <c r="E893" s="100" t="s">
        <v>1131</v>
      </c>
      <c r="F893" s="100" t="s">
        <v>234</v>
      </c>
      <c r="G893" s="100" t="s">
        <v>1132</v>
      </c>
      <c r="H893" s="100" t="s">
        <v>1208</v>
      </c>
      <c r="I893" s="100">
        <v>65</v>
      </c>
      <c r="J893" s="100"/>
      <c r="K893" s="100">
        <v>-65</v>
      </c>
    </row>
    <row r="894" spans="1:11" x14ac:dyDescent="0.3">
      <c r="A894" s="100" t="s">
        <v>142</v>
      </c>
      <c r="B894" s="100" t="s">
        <v>55</v>
      </c>
      <c r="C894" s="100" t="s">
        <v>95</v>
      </c>
      <c r="D894" s="101">
        <v>44134</v>
      </c>
      <c r="E894" s="100" t="s">
        <v>1133</v>
      </c>
      <c r="F894" s="100" t="s">
        <v>234</v>
      </c>
      <c r="G894" s="100" t="s">
        <v>1134</v>
      </c>
      <c r="H894" s="100" t="s">
        <v>1208</v>
      </c>
      <c r="I894" s="100">
        <v>65</v>
      </c>
      <c r="J894" s="100"/>
      <c r="K894" s="100">
        <v>-65</v>
      </c>
    </row>
    <row r="895" spans="1:11" x14ac:dyDescent="0.3">
      <c r="A895" s="100" t="s">
        <v>142</v>
      </c>
      <c r="B895" s="100" t="s">
        <v>55</v>
      </c>
      <c r="C895" s="100" t="s">
        <v>95</v>
      </c>
      <c r="D895" s="101">
        <v>44134</v>
      </c>
      <c r="E895" s="100" t="s">
        <v>1135</v>
      </c>
      <c r="F895" s="100" t="s">
        <v>234</v>
      </c>
      <c r="G895" s="100" t="s">
        <v>1136</v>
      </c>
      <c r="H895" s="100" t="s">
        <v>1208</v>
      </c>
      <c r="I895" s="100">
        <v>65</v>
      </c>
      <c r="J895" s="100"/>
      <c r="K895" s="100">
        <v>-65</v>
      </c>
    </row>
    <row r="896" spans="1:11" x14ac:dyDescent="0.3">
      <c r="A896" s="100" t="s">
        <v>142</v>
      </c>
      <c r="B896" s="100" t="s">
        <v>55</v>
      </c>
      <c r="C896" s="100" t="s">
        <v>95</v>
      </c>
      <c r="D896" s="101">
        <v>44134</v>
      </c>
      <c r="E896" s="100" t="s">
        <v>1137</v>
      </c>
      <c r="F896" s="100" t="s">
        <v>234</v>
      </c>
      <c r="G896" s="100" t="s">
        <v>1138</v>
      </c>
      <c r="H896" s="100" t="s">
        <v>1208</v>
      </c>
      <c r="I896" s="100">
        <v>65</v>
      </c>
      <c r="J896" s="100"/>
      <c r="K896" s="100">
        <v>-65</v>
      </c>
    </row>
    <row r="897" spans="1:11" x14ac:dyDescent="0.3">
      <c r="A897" s="100" t="s">
        <v>142</v>
      </c>
      <c r="B897" s="100" t="s">
        <v>55</v>
      </c>
      <c r="C897" s="100" t="s">
        <v>95</v>
      </c>
      <c r="D897" s="101">
        <v>44145</v>
      </c>
      <c r="E897" s="100" t="s">
        <v>1148</v>
      </c>
      <c r="F897" s="100" t="s">
        <v>234</v>
      </c>
      <c r="G897" s="100" t="s">
        <v>1150</v>
      </c>
      <c r="H897" s="100" t="s">
        <v>1210</v>
      </c>
      <c r="I897" s="100">
        <v>51.36</v>
      </c>
      <c r="J897" s="100"/>
      <c r="K897" s="100">
        <v>-51.36</v>
      </c>
    </row>
    <row r="898" spans="1:11" x14ac:dyDescent="0.3">
      <c r="A898" s="100" t="s">
        <v>142</v>
      </c>
      <c r="B898" s="100" t="s">
        <v>55</v>
      </c>
      <c r="C898" s="100" t="s">
        <v>95</v>
      </c>
      <c r="D898" s="101">
        <v>44145</v>
      </c>
      <c r="E898" s="100" t="s">
        <v>1151</v>
      </c>
      <c r="F898" s="100" t="s">
        <v>234</v>
      </c>
      <c r="G898" s="100" t="s">
        <v>1152</v>
      </c>
      <c r="H898" s="100" t="s">
        <v>1210</v>
      </c>
      <c r="I898" s="100">
        <v>107</v>
      </c>
      <c r="J898" s="100"/>
      <c r="K898" s="100">
        <v>-107</v>
      </c>
    </row>
    <row r="899" spans="1:11" x14ac:dyDescent="0.3">
      <c r="A899" s="100" t="s">
        <v>142</v>
      </c>
      <c r="B899" s="100" t="s">
        <v>55</v>
      </c>
      <c r="C899" s="100" t="s">
        <v>95</v>
      </c>
      <c r="D899" s="101">
        <v>44158</v>
      </c>
      <c r="E899" s="100" t="s">
        <v>1172</v>
      </c>
      <c r="F899" s="100" t="s">
        <v>234</v>
      </c>
      <c r="G899" s="100" t="s">
        <v>1173</v>
      </c>
      <c r="H899" s="100" t="s">
        <v>1207</v>
      </c>
      <c r="I899" s="100">
        <v>65</v>
      </c>
      <c r="J899" s="100"/>
      <c r="K899" s="100">
        <v>-65</v>
      </c>
    </row>
    <row r="900" spans="1:11" x14ac:dyDescent="0.3">
      <c r="A900" s="100" t="s">
        <v>142</v>
      </c>
      <c r="B900" s="100" t="s">
        <v>55</v>
      </c>
      <c r="C900" s="100" t="s">
        <v>95</v>
      </c>
      <c r="D900" s="101">
        <v>44158</v>
      </c>
      <c r="E900" s="100" t="s">
        <v>1174</v>
      </c>
      <c r="F900" s="100" t="s">
        <v>234</v>
      </c>
      <c r="G900" s="100" t="s">
        <v>1175</v>
      </c>
      <c r="H900" s="100" t="s">
        <v>1207</v>
      </c>
      <c r="I900" s="100">
        <v>65</v>
      </c>
      <c r="J900" s="100"/>
      <c r="K900" s="100">
        <v>-65</v>
      </c>
    </row>
    <row r="901" spans="1:11" x14ac:dyDescent="0.3">
      <c r="A901" s="100" t="s">
        <v>142</v>
      </c>
      <c r="B901" s="100" t="s">
        <v>55</v>
      </c>
      <c r="C901" s="100" t="s">
        <v>95</v>
      </c>
      <c r="D901" s="101">
        <v>44158</v>
      </c>
      <c r="E901" s="100" t="s">
        <v>1176</v>
      </c>
      <c r="F901" s="100" t="s">
        <v>234</v>
      </c>
      <c r="G901" s="100" t="s">
        <v>1177</v>
      </c>
      <c r="H901" s="100" t="s">
        <v>1207</v>
      </c>
      <c r="I901" s="100">
        <v>65</v>
      </c>
      <c r="J901" s="100"/>
      <c r="K901" s="100">
        <v>-65</v>
      </c>
    </row>
    <row r="902" spans="1:11" x14ac:dyDescent="0.3">
      <c r="A902" s="100" t="s">
        <v>142</v>
      </c>
      <c r="B902" s="100" t="s">
        <v>55</v>
      </c>
      <c r="C902" s="100" t="s">
        <v>95</v>
      </c>
      <c r="D902" s="101">
        <v>44158</v>
      </c>
      <c r="E902" s="100" t="s">
        <v>1178</v>
      </c>
      <c r="F902" s="100" t="s">
        <v>234</v>
      </c>
      <c r="G902" s="100" t="s">
        <v>1179</v>
      </c>
      <c r="H902" s="100" t="s">
        <v>1207</v>
      </c>
      <c r="I902" s="100">
        <v>65</v>
      </c>
      <c r="J902" s="100"/>
      <c r="K902" s="100">
        <v>-65</v>
      </c>
    </row>
    <row r="903" spans="1:11" x14ac:dyDescent="0.3">
      <c r="A903" s="100" t="s">
        <v>142</v>
      </c>
      <c r="B903" s="100" t="s">
        <v>55</v>
      </c>
      <c r="C903" s="100" t="s">
        <v>95</v>
      </c>
      <c r="D903" s="101">
        <v>44158</v>
      </c>
      <c r="E903" s="100" t="s">
        <v>1180</v>
      </c>
      <c r="F903" s="100" t="s">
        <v>234</v>
      </c>
      <c r="G903" s="100" t="s">
        <v>1181</v>
      </c>
      <c r="H903" s="100" t="s">
        <v>1207</v>
      </c>
      <c r="I903" s="100">
        <v>65</v>
      </c>
      <c r="J903" s="100"/>
      <c r="K903" s="100">
        <v>-65</v>
      </c>
    </row>
    <row r="904" spans="1:11" x14ac:dyDescent="0.3">
      <c r="A904" s="100" t="s">
        <v>142</v>
      </c>
      <c r="B904" s="100" t="s">
        <v>55</v>
      </c>
      <c r="C904" s="100" t="s">
        <v>95</v>
      </c>
      <c r="D904" s="101">
        <v>44158</v>
      </c>
      <c r="E904" s="100" t="s">
        <v>1182</v>
      </c>
      <c r="F904" s="100" t="s">
        <v>234</v>
      </c>
      <c r="G904" s="100" t="s">
        <v>1183</v>
      </c>
      <c r="H904" s="100" t="s">
        <v>1207</v>
      </c>
      <c r="I904" s="100">
        <v>65</v>
      </c>
      <c r="J904" s="100"/>
      <c r="K904" s="100">
        <v>-65</v>
      </c>
    </row>
    <row r="905" spans="1:11" x14ac:dyDescent="0.3">
      <c r="A905" s="100" t="s">
        <v>142</v>
      </c>
      <c r="B905" s="100" t="s">
        <v>55</v>
      </c>
      <c r="C905" s="100" t="s">
        <v>95</v>
      </c>
      <c r="D905" s="101">
        <v>44158</v>
      </c>
      <c r="E905" s="100" t="s">
        <v>1184</v>
      </c>
      <c r="F905" s="100" t="s">
        <v>234</v>
      </c>
      <c r="G905" s="100" t="s">
        <v>1185</v>
      </c>
      <c r="H905" s="100" t="s">
        <v>1207</v>
      </c>
      <c r="I905" s="100">
        <v>65</v>
      </c>
      <c r="J905" s="100"/>
      <c r="K905" s="100">
        <v>-65</v>
      </c>
    </row>
    <row r="906" spans="1:11" x14ac:dyDescent="0.3">
      <c r="A906" s="100" t="s">
        <v>142</v>
      </c>
      <c r="B906" s="100" t="s">
        <v>55</v>
      </c>
      <c r="C906" s="100" t="s">
        <v>95</v>
      </c>
      <c r="D906" s="101">
        <v>44158</v>
      </c>
      <c r="E906" s="100" t="s">
        <v>1186</v>
      </c>
      <c r="F906" s="100" t="s">
        <v>234</v>
      </c>
      <c r="G906" s="100" t="s">
        <v>1187</v>
      </c>
      <c r="H906" s="100" t="s">
        <v>1207</v>
      </c>
      <c r="I906" s="100">
        <v>65</v>
      </c>
      <c r="J906" s="100"/>
      <c r="K906" s="100">
        <v>-65</v>
      </c>
    </row>
    <row r="907" spans="1:11" x14ac:dyDescent="0.3">
      <c r="A907" s="100" t="s">
        <v>142</v>
      </c>
      <c r="B907" s="100" t="s">
        <v>55</v>
      </c>
      <c r="C907" s="100" t="s">
        <v>95</v>
      </c>
      <c r="D907" s="101">
        <v>44167</v>
      </c>
      <c r="E907" s="100" t="s">
        <v>1463</v>
      </c>
      <c r="F907" s="100" t="s">
        <v>234</v>
      </c>
      <c r="G907" s="100" t="s">
        <v>1465</v>
      </c>
      <c r="H907" s="100" t="s">
        <v>1513</v>
      </c>
      <c r="I907" s="100">
        <v>730</v>
      </c>
      <c r="J907" s="100"/>
      <c r="K907" s="100">
        <v>-730</v>
      </c>
    </row>
    <row r="908" spans="1:11" x14ac:dyDescent="0.3">
      <c r="A908" s="100" t="s">
        <v>142</v>
      </c>
      <c r="B908" s="100" t="s">
        <v>55</v>
      </c>
      <c r="C908" s="100" t="s">
        <v>95</v>
      </c>
      <c r="D908" s="101">
        <v>44172</v>
      </c>
      <c r="E908" s="100" t="s">
        <v>1472</v>
      </c>
      <c r="F908" s="100" t="s">
        <v>234</v>
      </c>
      <c r="G908" s="100" t="s">
        <v>1474</v>
      </c>
      <c r="H908" s="100" t="s">
        <v>1514</v>
      </c>
      <c r="I908" s="100">
        <v>90</v>
      </c>
      <c r="J908" s="100"/>
      <c r="K908" s="100">
        <v>-90</v>
      </c>
    </row>
    <row r="909" spans="1:11" x14ac:dyDescent="0.3">
      <c r="A909" s="100" t="s">
        <v>142</v>
      </c>
      <c r="B909" s="100" t="s">
        <v>55</v>
      </c>
      <c r="C909" s="100" t="s">
        <v>95</v>
      </c>
      <c r="D909" s="101">
        <v>44175</v>
      </c>
      <c r="E909" s="100" t="s">
        <v>1478</v>
      </c>
      <c r="F909" s="100" t="s">
        <v>234</v>
      </c>
      <c r="G909" s="100" t="s">
        <v>1479</v>
      </c>
      <c r="H909" s="100" t="s">
        <v>1514</v>
      </c>
      <c r="I909" s="100">
        <v>90</v>
      </c>
      <c r="J909" s="100"/>
      <c r="K909" s="100">
        <v>-90</v>
      </c>
    </row>
    <row r="910" spans="1:11" x14ac:dyDescent="0.3">
      <c r="A910" s="100" t="s">
        <v>142</v>
      </c>
      <c r="B910" s="100" t="s">
        <v>55</v>
      </c>
      <c r="C910" s="100" t="s">
        <v>95</v>
      </c>
      <c r="D910" s="101">
        <v>44175</v>
      </c>
      <c r="E910" s="100" t="s">
        <v>1480</v>
      </c>
      <c r="F910" s="100" t="s">
        <v>234</v>
      </c>
      <c r="G910" s="100" t="s">
        <v>1481</v>
      </c>
      <c r="H910" s="100" t="s">
        <v>1514</v>
      </c>
      <c r="I910" s="100">
        <v>90</v>
      </c>
      <c r="J910" s="100"/>
      <c r="K910" s="100">
        <v>-90</v>
      </c>
    </row>
    <row r="911" spans="1:11" x14ac:dyDescent="0.3">
      <c r="A911" s="100" t="s">
        <v>142</v>
      </c>
      <c r="B911" s="100" t="s">
        <v>55</v>
      </c>
      <c r="C911" s="100" t="s">
        <v>95</v>
      </c>
      <c r="D911" s="101">
        <v>44175</v>
      </c>
      <c r="E911" s="100" t="s">
        <v>1482</v>
      </c>
      <c r="F911" s="100" t="s">
        <v>234</v>
      </c>
      <c r="G911" s="100" t="s">
        <v>1483</v>
      </c>
      <c r="H911" s="100" t="s">
        <v>1514</v>
      </c>
      <c r="I911" s="100">
        <v>90</v>
      </c>
      <c r="J911" s="100"/>
      <c r="K911" s="100">
        <v>-90</v>
      </c>
    </row>
    <row r="912" spans="1:11" x14ac:dyDescent="0.3">
      <c r="A912" s="100" t="s">
        <v>142</v>
      </c>
      <c r="B912" s="100" t="s">
        <v>55</v>
      </c>
      <c r="C912" s="100" t="s">
        <v>95</v>
      </c>
      <c r="D912" s="101">
        <v>44187</v>
      </c>
      <c r="E912" s="100" t="s">
        <v>1493</v>
      </c>
      <c r="F912" s="100" t="s">
        <v>234</v>
      </c>
      <c r="G912" s="100" t="s">
        <v>1494</v>
      </c>
      <c r="H912" s="100" t="s">
        <v>1515</v>
      </c>
      <c r="I912" s="100">
        <v>65</v>
      </c>
      <c r="J912" s="100"/>
      <c r="K912" s="100">
        <v>-65</v>
      </c>
    </row>
    <row r="913" spans="1:11" x14ac:dyDescent="0.3">
      <c r="A913" s="100" t="s">
        <v>142</v>
      </c>
      <c r="B913" s="100" t="s">
        <v>55</v>
      </c>
      <c r="C913" s="100" t="s">
        <v>95</v>
      </c>
      <c r="D913" s="101">
        <v>44187</v>
      </c>
      <c r="E913" s="100" t="s">
        <v>1495</v>
      </c>
      <c r="F913" s="100" t="s">
        <v>234</v>
      </c>
      <c r="G913" s="100" t="s">
        <v>1496</v>
      </c>
      <c r="H913" s="100" t="s">
        <v>1515</v>
      </c>
      <c r="I913" s="100">
        <v>65</v>
      </c>
      <c r="J913" s="100"/>
      <c r="K913" s="100">
        <v>-65</v>
      </c>
    </row>
    <row r="914" spans="1:11" x14ac:dyDescent="0.3">
      <c r="A914" s="100" t="s">
        <v>142</v>
      </c>
      <c r="B914" s="100" t="s">
        <v>55</v>
      </c>
      <c r="C914" s="100" t="s">
        <v>95</v>
      </c>
      <c r="D914" s="101">
        <v>44187</v>
      </c>
      <c r="E914" s="100" t="s">
        <v>1497</v>
      </c>
      <c r="F914" s="100" t="s">
        <v>234</v>
      </c>
      <c r="G914" s="100" t="s">
        <v>1498</v>
      </c>
      <c r="H914" s="100" t="s">
        <v>1515</v>
      </c>
      <c r="I914" s="100">
        <v>65</v>
      </c>
      <c r="J914" s="100"/>
      <c r="K914" s="100">
        <v>-65</v>
      </c>
    </row>
    <row r="915" spans="1:11" x14ac:dyDescent="0.3">
      <c r="A915" s="100" t="s">
        <v>142</v>
      </c>
      <c r="B915" s="100" t="s">
        <v>55</v>
      </c>
      <c r="C915" s="100" t="s">
        <v>95</v>
      </c>
      <c r="D915" s="101">
        <v>44187</v>
      </c>
      <c r="E915" s="100" t="s">
        <v>1499</v>
      </c>
      <c r="F915" s="100" t="s">
        <v>234</v>
      </c>
      <c r="G915" s="100" t="s">
        <v>1500</v>
      </c>
      <c r="H915" s="100" t="s">
        <v>1515</v>
      </c>
      <c r="I915" s="100">
        <v>65</v>
      </c>
      <c r="J915" s="100"/>
      <c r="K915" s="100">
        <v>-65</v>
      </c>
    </row>
    <row r="916" spans="1:11" x14ac:dyDescent="0.3">
      <c r="A916" s="100" t="s">
        <v>142</v>
      </c>
      <c r="B916" s="100" t="s">
        <v>55</v>
      </c>
      <c r="C916" s="100" t="s">
        <v>95</v>
      </c>
      <c r="D916" s="101">
        <v>44187</v>
      </c>
      <c r="E916" s="100" t="s">
        <v>1501</v>
      </c>
      <c r="F916" s="100" t="s">
        <v>234</v>
      </c>
      <c r="G916" s="100" t="s">
        <v>1502</v>
      </c>
      <c r="H916" s="100" t="s">
        <v>1515</v>
      </c>
      <c r="I916" s="100">
        <v>65</v>
      </c>
      <c r="J916" s="100"/>
      <c r="K916" s="100">
        <v>-65</v>
      </c>
    </row>
    <row r="917" spans="1:11" x14ac:dyDescent="0.3">
      <c r="A917" s="100" t="s">
        <v>142</v>
      </c>
      <c r="B917" s="100" t="s">
        <v>55</v>
      </c>
      <c r="C917" s="100" t="s">
        <v>95</v>
      </c>
      <c r="D917" s="101">
        <v>44187</v>
      </c>
      <c r="E917" s="100" t="s">
        <v>1503</v>
      </c>
      <c r="F917" s="100" t="s">
        <v>234</v>
      </c>
      <c r="G917" s="100" t="s">
        <v>1504</v>
      </c>
      <c r="H917" s="100" t="s">
        <v>1515</v>
      </c>
      <c r="I917" s="100">
        <v>65</v>
      </c>
      <c r="J917" s="100"/>
      <c r="K917" s="100">
        <v>-65</v>
      </c>
    </row>
    <row r="918" spans="1:11" x14ac:dyDescent="0.3">
      <c r="A918" s="100" t="s">
        <v>142</v>
      </c>
      <c r="B918" s="100" t="s">
        <v>55</v>
      </c>
      <c r="C918" s="100" t="s">
        <v>95</v>
      </c>
      <c r="D918" s="101">
        <v>44207</v>
      </c>
      <c r="E918" s="100" t="s">
        <v>1584</v>
      </c>
      <c r="F918" s="100" t="s">
        <v>234</v>
      </c>
      <c r="G918" s="100" t="s">
        <v>1585</v>
      </c>
      <c r="H918" s="100" t="s">
        <v>1586</v>
      </c>
      <c r="I918" s="100">
        <v>65</v>
      </c>
      <c r="J918" s="100"/>
      <c r="K918" s="100">
        <v>-65</v>
      </c>
    </row>
    <row r="919" spans="1:11" x14ac:dyDescent="0.3">
      <c r="A919" s="100" t="s">
        <v>142</v>
      </c>
      <c r="B919" s="100" t="s">
        <v>55</v>
      </c>
      <c r="C919" s="100" t="s">
        <v>95</v>
      </c>
      <c r="D919" s="101">
        <v>44209</v>
      </c>
      <c r="E919" s="100" t="s">
        <v>1587</v>
      </c>
      <c r="F919" s="100" t="s">
        <v>234</v>
      </c>
      <c r="G919" s="100" t="s">
        <v>1588</v>
      </c>
      <c r="H919" s="100" t="s">
        <v>1589</v>
      </c>
      <c r="I919" s="100">
        <v>102.5</v>
      </c>
      <c r="J919" s="100"/>
      <c r="K919" s="100">
        <v>-102.5</v>
      </c>
    </row>
    <row r="920" spans="1:11" x14ac:dyDescent="0.3">
      <c r="A920" s="100" t="s">
        <v>142</v>
      </c>
      <c r="B920" s="100" t="s">
        <v>55</v>
      </c>
      <c r="C920" s="100" t="s">
        <v>95</v>
      </c>
      <c r="D920" s="101">
        <v>44209</v>
      </c>
      <c r="E920" s="100" t="s">
        <v>1587</v>
      </c>
      <c r="F920" s="100" t="s">
        <v>234</v>
      </c>
      <c r="G920" s="100" t="s">
        <v>1588</v>
      </c>
      <c r="H920" s="100" t="s">
        <v>1590</v>
      </c>
      <c r="I920" s="100">
        <v>102.5</v>
      </c>
      <c r="J920" s="100"/>
      <c r="K920" s="100">
        <v>-102.5</v>
      </c>
    </row>
    <row r="921" spans="1:11" x14ac:dyDescent="0.3">
      <c r="A921" s="100" t="s">
        <v>142</v>
      </c>
      <c r="B921" s="100" t="s">
        <v>55</v>
      </c>
      <c r="C921" s="100" t="s">
        <v>95</v>
      </c>
      <c r="D921" s="101">
        <v>44222</v>
      </c>
      <c r="E921" s="100" t="s">
        <v>1591</v>
      </c>
      <c r="F921" s="100" t="s">
        <v>234</v>
      </c>
      <c r="G921" s="100" t="s">
        <v>1592</v>
      </c>
      <c r="H921" s="100" t="s">
        <v>1593</v>
      </c>
      <c r="I921" s="100">
        <v>65</v>
      </c>
      <c r="J921" s="100"/>
      <c r="K921" s="100">
        <v>-65</v>
      </c>
    </row>
    <row r="922" spans="1:11" x14ac:dyDescent="0.3">
      <c r="A922" s="100" t="s">
        <v>142</v>
      </c>
      <c r="B922" s="100" t="s">
        <v>55</v>
      </c>
      <c r="C922" s="100" t="s">
        <v>95</v>
      </c>
      <c r="D922" s="101">
        <v>44222</v>
      </c>
      <c r="E922" s="100" t="s">
        <v>1594</v>
      </c>
      <c r="F922" s="100" t="s">
        <v>234</v>
      </c>
      <c r="G922" s="100" t="s">
        <v>1595</v>
      </c>
      <c r="H922" s="100" t="s">
        <v>1593</v>
      </c>
      <c r="I922" s="100">
        <v>65</v>
      </c>
      <c r="J922" s="100"/>
      <c r="K922" s="100">
        <v>-65</v>
      </c>
    </row>
    <row r="923" spans="1:11" x14ac:dyDescent="0.3">
      <c r="A923" s="100" t="s">
        <v>142</v>
      </c>
      <c r="B923" s="100" t="s">
        <v>55</v>
      </c>
      <c r="C923" s="100" t="s">
        <v>95</v>
      </c>
      <c r="D923" s="101">
        <v>44222</v>
      </c>
      <c r="E923" s="100" t="s">
        <v>1596</v>
      </c>
      <c r="F923" s="100" t="s">
        <v>234</v>
      </c>
      <c r="G923" s="100" t="s">
        <v>1597</v>
      </c>
      <c r="H923" s="100" t="s">
        <v>1593</v>
      </c>
      <c r="I923" s="100">
        <v>65</v>
      </c>
      <c r="J923" s="100"/>
      <c r="K923" s="100">
        <v>-65</v>
      </c>
    </row>
    <row r="924" spans="1:11" x14ac:dyDescent="0.3">
      <c r="A924" s="100" t="s">
        <v>142</v>
      </c>
      <c r="B924" s="100" t="s">
        <v>55</v>
      </c>
      <c r="C924" s="100" t="s">
        <v>95</v>
      </c>
      <c r="D924" s="101">
        <v>44222</v>
      </c>
      <c r="E924" s="100" t="s">
        <v>1598</v>
      </c>
      <c r="F924" s="100" t="s">
        <v>234</v>
      </c>
      <c r="G924" s="100" t="s">
        <v>1599</v>
      </c>
      <c r="H924" s="100" t="s">
        <v>1593</v>
      </c>
      <c r="I924" s="100">
        <v>65</v>
      </c>
      <c r="J924" s="100"/>
      <c r="K924" s="100">
        <v>-65</v>
      </c>
    </row>
    <row r="925" spans="1:11" x14ac:dyDescent="0.3">
      <c r="A925" s="100" t="s">
        <v>142</v>
      </c>
      <c r="B925" s="100" t="s">
        <v>55</v>
      </c>
      <c r="C925" s="100" t="s">
        <v>95</v>
      </c>
      <c r="D925" s="101">
        <v>44222</v>
      </c>
      <c r="E925" s="100" t="s">
        <v>1600</v>
      </c>
      <c r="F925" s="100" t="s">
        <v>234</v>
      </c>
      <c r="G925" s="100" t="s">
        <v>1601</v>
      </c>
      <c r="H925" s="100" t="s">
        <v>1593</v>
      </c>
      <c r="I925" s="100">
        <v>65</v>
      </c>
      <c r="J925" s="100"/>
      <c r="K925" s="100">
        <v>-65</v>
      </c>
    </row>
    <row r="926" spans="1:11" x14ac:dyDescent="0.3">
      <c r="A926" s="100" t="s">
        <v>142</v>
      </c>
      <c r="B926" s="100" t="s">
        <v>203</v>
      </c>
      <c r="C926" s="100" t="s">
        <v>46</v>
      </c>
      <c r="D926" s="101">
        <v>44119</v>
      </c>
      <c r="E926" s="100" t="s">
        <v>1095</v>
      </c>
      <c r="F926" s="100" t="s">
        <v>234</v>
      </c>
      <c r="G926" s="100" t="s">
        <v>1097</v>
      </c>
      <c r="H926" s="100" t="s">
        <v>1211</v>
      </c>
      <c r="I926" s="100">
        <v>950</v>
      </c>
      <c r="J926" s="100"/>
      <c r="K926" s="100">
        <v>-950</v>
      </c>
    </row>
    <row r="927" spans="1:11" x14ac:dyDescent="0.3">
      <c r="A927" s="100" t="s">
        <v>142</v>
      </c>
      <c r="B927" s="100" t="s">
        <v>204</v>
      </c>
      <c r="C927" s="100" t="s">
        <v>200</v>
      </c>
      <c r="D927" s="101">
        <v>44027</v>
      </c>
      <c r="E927" s="100" t="s">
        <v>286</v>
      </c>
      <c r="F927" s="100" t="s">
        <v>234</v>
      </c>
      <c r="G927" s="100" t="s">
        <v>287</v>
      </c>
      <c r="H927" s="100" t="s">
        <v>240</v>
      </c>
      <c r="I927" s="100">
        <v>367.5</v>
      </c>
      <c r="J927" s="100"/>
      <c r="K927" s="100">
        <v>-367.5</v>
      </c>
    </row>
    <row r="928" spans="1:11" x14ac:dyDescent="0.3">
      <c r="A928" s="100" t="s">
        <v>142</v>
      </c>
      <c r="B928" s="100" t="s">
        <v>204</v>
      </c>
      <c r="C928" s="100" t="s">
        <v>200</v>
      </c>
      <c r="D928" s="101">
        <v>44027</v>
      </c>
      <c r="E928" s="100" t="s">
        <v>286</v>
      </c>
      <c r="F928" s="100" t="s">
        <v>234</v>
      </c>
      <c r="G928" s="100" t="s">
        <v>287</v>
      </c>
      <c r="H928" s="100" t="s">
        <v>290</v>
      </c>
      <c r="I928" s="100">
        <v>17.399999999999999</v>
      </c>
      <c r="J928" s="100"/>
      <c r="K928" s="100">
        <v>-17.399999999999999</v>
      </c>
    </row>
    <row r="929" spans="1:11" x14ac:dyDescent="0.3">
      <c r="A929" s="100" t="s">
        <v>142</v>
      </c>
      <c r="B929" s="100" t="s">
        <v>204</v>
      </c>
      <c r="C929" s="100" t="s">
        <v>200</v>
      </c>
      <c r="D929" s="101">
        <v>44027</v>
      </c>
      <c r="E929" s="100" t="s">
        <v>286</v>
      </c>
      <c r="F929" s="100" t="s">
        <v>234</v>
      </c>
      <c r="G929" s="100" t="s">
        <v>287</v>
      </c>
      <c r="H929" s="100" t="s">
        <v>291</v>
      </c>
      <c r="I929" s="100">
        <v>23.08</v>
      </c>
      <c r="J929" s="100"/>
      <c r="K929" s="100">
        <v>-23.08</v>
      </c>
    </row>
    <row r="930" spans="1:11" x14ac:dyDescent="0.3">
      <c r="A930" s="100" t="s">
        <v>142</v>
      </c>
      <c r="B930" s="100" t="s">
        <v>204</v>
      </c>
      <c r="C930" s="100" t="s">
        <v>200</v>
      </c>
      <c r="D930" s="101">
        <v>44027</v>
      </c>
      <c r="E930" s="100" t="s">
        <v>286</v>
      </c>
      <c r="F930" s="100" t="s">
        <v>234</v>
      </c>
      <c r="G930" s="100" t="s">
        <v>287</v>
      </c>
      <c r="H930" s="100" t="s">
        <v>242</v>
      </c>
      <c r="I930" s="100">
        <v>20.5</v>
      </c>
      <c r="J930" s="100"/>
      <c r="K930" s="100">
        <v>-20.5</v>
      </c>
    </row>
    <row r="931" spans="1:11" x14ac:dyDescent="0.3">
      <c r="A931" s="100" t="s">
        <v>142</v>
      </c>
      <c r="B931" s="100" t="s">
        <v>204</v>
      </c>
      <c r="C931" s="100" t="s">
        <v>200</v>
      </c>
      <c r="D931" s="101">
        <v>44027</v>
      </c>
      <c r="E931" s="100" t="s">
        <v>286</v>
      </c>
      <c r="F931" s="100" t="s">
        <v>234</v>
      </c>
      <c r="G931" s="100" t="s">
        <v>287</v>
      </c>
      <c r="H931" s="100" t="s">
        <v>249</v>
      </c>
      <c r="I931" s="100">
        <v>20</v>
      </c>
      <c r="J931" s="100"/>
      <c r="K931" s="100">
        <v>-20</v>
      </c>
    </row>
    <row r="932" spans="1:11" x14ac:dyDescent="0.3">
      <c r="A932" s="100" t="s">
        <v>142</v>
      </c>
      <c r="B932" s="100" t="s">
        <v>204</v>
      </c>
      <c r="C932" s="100" t="s">
        <v>200</v>
      </c>
      <c r="D932" s="101">
        <v>44027</v>
      </c>
      <c r="E932" s="100" t="s">
        <v>286</v>
      </c>
      <c r="F932" s="100" t="s">
        <v>234</v>
      </c>
      <c r="G932" s="100" t="s">
        <v>287</v>
      </c>
      <c r="H932" s="100" t="s">
        <v>292</v>
      </c>
      <c r="I932" s="100">
        <v>20.010000000000002</v>
      </c>
      <c r="J932" s="100"/>
      <c r="K932" s="100">
        <v>-20.010000000000002</v>
      </c>
    </row>
    <row r="933" spans="1:11" x14ac:dyDescent="0.3">
      <c r="A933" s="100" t="s">
        <v>142</v>
      </c>
      <c r="B933" s="100" t="s">
        <v>204</v>
      </c>
      <c r="C933" s="100" t="s">
        <v>200</v>
      </c>
      <c r="D933" s="101">
        <v>44027</v>
      </c>
      <c r="E933" s="100" t="s">
        <v>286</v>
      </c>
      <c r="F933" s="100" t="s">
        <v>234</v>
      </c>
      <c r="G933" s="100" t="s">
        <v>287</v>
      </c>
      <c r="H933" s="100" t="s">
        <v>239</v>
      </c>
      <c r="I933" s="100">
        <v>7.43</v>
      </c>
      <c r="J933" s="100"/>
      <c r="K933" s="100">
        <v>-7.43</v>
      </c>
    </row>
    <row r="934" spans="1:11" x14ac:dyDescent="0.3">
      <c r="A934" s="100" t="s">
        <v>142</v>
      </c>
      <c r="B934" s="100" t="s">
        <v>204</v>
      </c>
      <c r="C934" s="100" t="s">
        <v>200</v>
      </c>
      <c r="D934" s="101">
        <v>44027</v>
      </c>
      <c r="E934" s="100" t="s">
        <v>286</v>
      </c>
      <c r="F934" s="100" t="s">
        <v>234</v>
      </c>
      <c r="G934" s="100" t="s">
        <v>287</v>
      </c>
      <c r="H934" s="100" t="s">
        <v>244</v>
      </c>
      <c r="I934" s="100">
        <v>31.14</v>
      </c>
      <c r="J934" s="100"/>
      <c r="K934" s="100">
        <v>-31.14</v>
      </c>
    </row>
    <row r="935" spans="1:11" x14ac:dyDescent="0.3">
      <c r="A935" s="100" t="s">
        <v>142</v>
      </c>
      <c r="B935" s="100" t="s">
        <v>204</v>
      </c>
      <c r="C935" s="100" t="s">
        <v>200</v>
      </c>
      <c r="D935" s="101">
        <v>44027</v>
      </c>
      <c r="E935" s="100" t="s">
        <v>286</v>
      </c>
      <c r="F935" s="100" t="s">
        <v>234</v>
      </c>
      <c r="G935" s="100" t="s">
        <v>287</v>
      </c>
      <c r="H935" s="100" t="s">
        <v>288</v>
      </c>
      <c r="I935" s="100">
        <v>35.49</v>
      </c>
      <c r="J935" s="100"/>
      <c r="K935" s="100">
        <v>-35.49</v>
      </c>
    </row>
    <row r="936" spans="1:11" x14ac:dyDescent="0.3">
      <c r="A936" s="100" t="s">
        <v>142</v>
      </c>
      <c r="B936" s="100" t="s">
        <v>204</v>
      </c>
      <c r="C936" s="100" t="s">
        <v>200</v>
      </c>
      <c r="D936" s="101">
        <v>44027</v>
      </c>
      <c r="E936" s="100" t="s">
        <v>286</v>
      </c>
      <c r="F936" s="100" t="s">
        <v>234</v>
      </c>
      <c r="G936" s="100" t="s">
        <v>287</v>
      </c>
      <c r="H936" s="100" t="s">
        <v>289</v>
      </c>
      <c r="I936" s="100">
        <v>44.92</v>
      </c>
      <c r="J936" s="100"/>
      <c r="K936" s="100">
        <v>-44.92</v>
      </c>
    </row>
    <row r="937" spans="1:11" x14ac:dyDescent="0.3">
      <c r="A937" s="100" t="s">
        <v>142</v>
      </c>
      <c r="B937" s="100" t="s">
        <v>204</v>
      </c>
      <c r="C937" s="100" t="s">
        <v>200</v>
      </c>
      <c r="D937" s="101">
        <v>44077</v>
      </c>
      <c r="E937" s="100" t="s">
        <v>556</v>
      </c>
      <c r="F937" s="100" t="s">
        <v>234</v>
      </c>
      <c r="G937" s="100" t="s">
        <v>755</v>
      </c>
      <c r="H937" s="100" t="s">
        <v>757</v>
      </c>
      <c r="I937" s="100">
        <v>42.88</v>
      </c>
      <c r="J937" s="100"/>
      <c r="K937" s="100">
        <v>-42.88</v>
      </c>
    </row>
    <row r="938" spans="1:11" x14ac:dyDescent="0.3">
      <c r="A938" s="100" t="s">
        <v>142</v>
      </c>
      <c r="B938" s="100" t="s">
        <v>204</v>
      </c>
      <c r="C938" s="100" t="s">
        <v>200</v>
      </c>
      <c r="D938" s="101">
        <v>44077</v>
      </c>
      <c r="E938" s="100" t="s">
        <v>556</v>
      </c>
      <c r="F938" s="100" t="s">
        <v>234</v>
      </c>
      <c r="G938" s="100" t="s">
        <v>755</v>
      </c>
      <c r="H938" s="100" t="s">
        <v>758</v>
      </c>
      <c r="I938" s="100">
        <v>47.05</v>
      </c>
      <c r="J938" s="100"/>
      <c r="K938" s="100">
        <v>-47.05</v>
      </c>
    </row>
    <row r="939" spans="1:11" x14ac:dyDescent="0.3">
      <c r="A939" s="100" t="s">
        <v>142</v>
      </c>
      <c r="B939" s="100" t="s">
        <v>204</v>
      </c>
      <c r="C939" s="100" t="s">
        <v>200</v>
      </c>
      <c r="D939" s="101">
        <v>44077</v>
      </c>
      <c r="E939" s="100" t="s">
        <v>556</v>
      </c>
      <c r="F939" s="100" t="s">
        <v>234</v>
      </c>
      <c r="G939" s="100" t="s">
        <v>755</v>
      </c>
      <c r="H939" s="100" t="s">
        <v>756</v>
      </c>
      <c r="I939" s="100">
        <v>36.08</v>
      </c>
      <c r="J939" s="100"/>
      <c r="K939" s="100">
        <v>-36.08</v>
      </c>
    </row>
    <row r="940" spans="1:11" x14ac:dyDescent="0.3">
      <c r="A940" s="100" t="s">
        <v>142</v>
      </c>
      <c r="B940" s="100" t="s">
        <v>204</v>
      </c>
      <c r="C940" s="100" t="s">
        <v>200</v>
      </c>
      <c r="D940" s="101">
        <v>44077</v>
      </c>
      <c r="E940" s="100" t="s">
        <v>556</v>
      </c>
      <c r="F940" s="100" t="s">
        <v>234</v>
      </c>
      <c r="G940" s="100" t="s">
        <v>755</v>
      </c>
      <c r="H940" s="100" t="s">
        <v>756</v>
      </c>
      <c r="I940" s="100">
        <v>36.81</v>
      </c>
      <c r="J940" s="100"/>
      <c r="K940" s="100">
        <v>-36.81</v>
      </c>
    </row>
    <row r="941" spans="1:11" x14ac:dyDescent="0.3">
      <c r="A941" s="100" t="s">
        <v>142</v>
      </c>
      <c r="B941" s="100" t="s">
        <v>204</v>
      </c>
      <c r="C941" s="100" t="s">
        <v>200</v>
      </c>
      <c r="D941" s="101">
        <v>44077</v>
      </c>
      <c r="E941" s="100" t="s">
        <v>556</v>
      </c>
      <c r="F941" s="100" t="s">
        <v>234</v>
      </c>
      <c r="G941" s="100" t="s">
        <v>755</v>
      </c>
      <c r="H941" s="100" t="s">
        <v>778</v>
      </c>
      <c r="I941" s="100">
        <v>3.99</v>
      </c>
      <c r="J941" s="100"/>
      <c r="K941" s="100">
        <v>-3.99</v>
      </c>
    </row>
    <row r="942" spans="1:11" x14ac:dyDescent="0.3">
      <c r="A942" s="100" t="s">
        <v>142</v>
      </c>
      <c r="B942" s="100" t="s">
        <v>204</v>
      </c>
      <c r="C942" s="100" t="s">
        <v>200</v>
      </c>
      <c r="D942" s="101">
        <v>44077</v>
      </c>
      <c r="E942" s="100" t="s">
        <v>556</v>
      </c>
      <c r="F942" s="100" t="s">
        <v>234</v>
      </c>
      <c r="G942" s="100" t="s">
        <v>755</v>
      </c>
      <c r="H942" s="100" t="s">
        <v>778</v>
      </c>
      <c r="I942" s="100">
        <v>3.99</v>
      </c>
      <c r="J942" s="100"/>
      <c r="K942" s="100">
        <v>-3.99</v>
      </c>
    </row>
    <row r="943" spans="1:11" x14ac:dyDescent="0.3">
      <c r="A943" s="100" t="s">
        <v>142</v>
      </c>
      <c r="B943" s="100" t="s">
        <v>204</v>
      </c>
      <c r="C943" s="100" t="s">
        <v>200</v>
      </c>
      <c r="D943" s="101">
        <v>44077</v>
      </c>
      <c r="E943" s="100" t="s">
        <v>556</v>
      </c>
      <c r="F943" s="100" t="s">
        <v>234</v>
      </c>
      <c r="G943" s="100" t="s">
        <v>755</v>
      </c>
      <c r="H943" s="100" t="s">
        <v>778</v>
      </c>
      <c r="I943" s="100">
        <v>43.89</v>
      </c>
      <c r="J943" s="100"/>
      <c r="K943" s="100">
        <v>-43.89</v>
      </c>
    </row>
    <row r="944" spans="1:11" x14ac:dyDescent="0.3">
      <c r="A944" s="100" t="s">
        <v>142</v>
      </c>
      <c r="B944" s="100" t="s">
        <v>204</v>
      </c>
      <c r="C944" s="100" t="s">
        <v>200</v>
      </c>
      <c r="D944" s="101">
        <v>44077</v>
      </c>
      <c r="E944" s="100" t="s">
        <v>556</v>
      </c>
      <c r="F944" s="100" t="s">
        <v>234</v>
      </c>
      <c r="G944" s="100" t="s">
        <v>755</v>
      </c>
      <c r="H944" s="100" t="s">
        <v>778</v>
      </c>
      <c r="I944" s="100">
        <v>45</v>
      </c>
      <c r="J944" s="100"/>
      <c r="K944" s="100">
        <v>-45</v>
      </c>
    </row>
    <row r="945" spans="1:11" x14ac:dyDescent="0.3">
      <c r="A945" s="100" t="s">
        <v>142</v>
      </c>
      <c r="B945" s="100" t="s">
        <v>204</v>
      </c>
      <c r="C945" s="100" t="s">
        <v>200</v>
      </c>
      <c r="D945" s="101">
        <v>44077</v>
      </c>
      <c r="E945" s="100" t="s">
        <v>556</v>
      </c>
      <c r="F945" s="100" t="s">
        <v>234</v>
      </c>
      <c r="G945" s="100" t="s">
        <v>755</v>
      </c>
      <c r="H945" s="100" t="s">
        <v>778</v>
      </c>
      <c r="I945" s="100">
        <v>45</v>
      </c>
      <c r="J945" s="100"/>
      <c r="K945" s="100">
        <v>-45</v>
      </c>
    </row>
    <row r="946" spans="1:11" x14ac:dyDescent="0.3">
      <c r="A946" s="100" t="s">
        <v>142</v>
      </c>
      <c r="B946" s="100" t="s">
        <v>204</v>
      </c>
      <c r="C946" s="100" t="s">
        <v>200</v>
      </c>
      <c r="D946" s="101">
        <v>44077</v>
      </c>
      <c r="E946" s="100" t="s">
        <v>556</v>
      </c>
      <c r="F946" s="100" t="s">
        <v>234</v>
      </c>
      <c r="G946" s="100" t="s">
        <v>755</v>
      </c>
      <c r="H946" s="100" t="s">
        <v>778</v>
      </c>
      <c r="I946" s="100">
        <v>45</v>
      </c>
      <c r="J946" s="100"/>
      <c r="K946" s="100">
        <v>-45</v>
      </c>
    </row>
    <row r="947" spans="1:11" x14ac:dyDescent="0.3">
      <c r="A947" s="100" t="s">
        <v>142</v>
      </c>
      <c r="B947" s="100" t="s">
        <v>204</v>
      </c>
      <c r="C947" s="100" t="s">
        <v>200</v>
      </c>
      <c r="D947" s="101">
        <v>44077</v>
      </c>
      <c r="E947" s="100" t="s">
        <v>556</v>
      </c>
      <c r="F947" s="100" t="s">
        <v>234</v>
      </c>
      <c r="G947" s="100" t="s">
        <v>755</v>
      </c>
      <c r="H947" s="100" t="s">
        <v>778</v>
      </c>
      <c r="I947" s="100">
        <v>45</v>
      </c>
      <c r="J947" s="100"/>
      <c r="K947" s="100">
        <v>-45</v>
      </c>
    </row>
    <row r="948" spans="1:11" x14ac:dyDescent="0.3">
      <c r="A948" s="100" t="s">
        <v>142</v>
      </c>
      <c r="B948" s="100" t="s">
        <v>204</v>
      </c>
      <c r="C948" s="100" t="s">
        <v>200</v>
      </c>
      <c r="D948" s="101">
        <v>44077</v>
      </c>
      <c r="E948" s="100" t="s">
        <v>556</v>
      </c>
      <c r="F948" s="100" t="s">
        <v>234</v>
      </c>
      <c r="G948" s="100" t="s">
        <v>755</v>
      </c>
      <c r="H948" s="100" t="s">
        <v>778</v>
      </c>
      <c r="I948" s="100">
        <v>45</v>
      </c>
      <c r="J948" s="100"/>
      <c r="K948" s="100">
        <v>-45</v>
      </c>
    </row>
    <row r="949" spans="1:11" x14ac:dyDescent="0.3">
      <c r="A949" s="100" t="s">
        <v>142</v>
      </c>
      <c r="B949" s="100" t="s">
        <v>204</v>
      </c>
      <c r="C949" s="100" t="s">
        <v>200</v>
      </c>
      <c r="D949" s="101">
        <v>44077</v>
      </c>
      <c r="E949" s="100" t="s">
        <v>556</v>
      </c>
      <c r="F949" s="100" t="s">
        <v>234</v>
      </c>
      <c r="G949" s="100" t="s">
        <v>755</v>
      </c>
      <c r="H949" s="100" t="s">
        <v>778</v>
      </c>
      <c r="I949" s="100">
        <v>45</v>
      </c>
      <c r="J949" s="100"/>
      <c r="K949" s="100">
        <v>-45</v>
      </c>
    </row>
    <row r="950" spans="1:11" x14ac:dyDescent="0.3">
      <c r="A950" s="100" t="s">
        <v>142</v>
      </c>
      <c r="B950" s="100" t="s">
        <v>204</v>
      </c>
      <c r="C950" s="100" t="s">
        <v>200</v>
      </c>
      <c r="D950" s="101">
        <v>44077</v>
      </c>
      <c r="E950" s="100" t="s">
        <v>556</v>
      </c>
      <c r="F950" s="100" t="s">
        <v>234</v>
      </c>
      <c r="G950" s="100" t="s">
        <v>755</v>
      </c>
      <c r="H950" s="100" t="s">
        <v>778</v>
      </c>
      <c r="I950" s="100">
        <v>45</v>
      </c>
      <c r="J950" s="100"/>
      <c r="K950" s="100">
        <v>-45</v>
      </c>
    </row>
    <row r="951" spans="1:11" x14ac:dyDescent="0.3">
      <c r="A951" s="100" t="s">
        <v>142</v>
      </c>
      <c r="B951" s="100" t="s">
        <v>204</v>
      </c>
      <c r="C951" s="100" t="s">
        <v>200</v>
      </c>
      <c r="D951" s="101">
        <v>44077</v>
      </c>
      <c r="E951" s="100" t="s">
        <v>556</v>
      </c>
      <c r="F951" s="100" t="s">
        <v>234</v>
      </c>
      <c r="G951" s="100" t="s">
        <v>755</v>
      </c>
      <c r="H951" s="100" t="s">
        <v>778</v>
      </c>
      <c r="I951" s="100">
        <v>45</v>
      </c>
      <c r="J951" s="100"/>
      <c r="K951" s="100">
        <v>-45</v>
      </c>
    </row>
    <row r="952" spans="1:11" x14ac:dyDescent="0.3">
      <c r="A952" s="100" t="s">
        <v>142</v>
      </c>
      <c r="B952" s="100" t="s">
        <v>204</v>
      </c>
      <c r="C952" s="100" t="s">
        <v>200</v>
      </c>
      <c r="D952" s="101">
        <v>44077</v>
      </c>
      <c r="E952" s="100" t="s">
        <v>556</v>
      </c>
      <c r="F952" s="100" t="s">
        <v>234</v>
      </c>
      <c r="G952" s="100" t="s">
        <v>755</v>
      </c>
      <c r="H952" s="100" t="s">
        <v>778</v>
      </c>
      <c r="I952" s="100">
        <v>45</v>
      </c>
      <c r="J952" s="100"/>
      <c r="K952" s="100">
        <v>-45</v>
      </c>
    </row>
    <row r="953" spans="1:11" x14ac:dyDescent="0.3">
      <c r="A953" s="100" t="s">
        <v>142</v>
      </c>
      <c r="B953" s="100" t="s">
        <v>204</v>
      </c>
      <c r="C953" s="100" t="s">
        <v>200</v>
      </c>
      <c r="D953" s="101">
        <v>44077</v>
      </c>
      <c r="E953" s="100" t="s">
        <v>556</v>
      </c>
      <c r="F953" s="100" t="s">
        <v>234</v>
      </c>
      <c r="G953" s="100" t="s">
        <v>755</v>
      </c>
      <c r="H953" s="100" t="s">
        <v>778</v>
      </c>
      <c r="I953" s="100">
        <v>45</v>
      </c>
      <c r="J953" s="100"/>
      <c r="K953" s="100">
        <v>-45</v>
      </c>
    </row>
    <row r="954" spans="1:11" x14ac:dyDescent="0.3">
      <c r="A954" s="100" t="s">
        <v>142</v>
      </c>
      <c r="B954" s="100" t="s">
        <v>204</v>
      </c>
      <c r="C954" s="100" t="s">
        <v>200</v>
      </c>
      <c r="D954" s="101">
        <v>44077</v>
      </c>
      <c r="E954" s="100" t="s">
        <v>556</v>
      </c>
      <c r="F954" s="100" t="s">
        <v>234</v>
      </c>
      <c r="G954" s="100" t="s">
        <v>755</v>
      </c>
      <c r="H954" s="100" t="s">
        <v>756</v>
      </c>
      <c r="I954" s="100">
        <v>12.75</v>
      </c>
      <c r="J954" s="100"/>
      <c r="K954" s="100">
        <v>-12.75</v>
      </c>
    </row>
    <row r="955" spans="1:11" x14ac:dyDescent="0.3">
      <c r="A955" s="100" t="s">
        <v>142</v>
      </c>
      <c r="B955" s="100" t="s">
        <v>204</v>
      </c>
      <c r="C955" s="100" t="s">
        <v>200</v>
      </c>
      <c r="D955" s="101">
        <v>44077</v>
      </c>
      <c r="E955" s="100" t="s">
        <v>556</v>
      </c>
      <c r="F955" s="100" t="s">
        <v>234</v>
      </c>
      <c r="G955" s="100" t="s">
        <v>755</v>
      </c>
      <c r="H955" s="100" t="s">
        <v>757</v>
      </c>
      <c r="I955" s="100">
        <v>52.77</v>
      </c>
      <c r="J955" s="100"/>
      <c r="K955" s="100">
        <v>-52.77</v>
      </c>
    </row>
    <row r="956" spans="1:11" x14ac:dyDescent="0.3">
      <c r="A956" s="100" t="s">
        <v>142</v>
      </c>
      <c r="B956" s="100" t="s">
        <v>204</v>
      </c>
      <c r="C956" s="100" t="s">
        <v>200</v>
      </c>
      <c r="D956" s="101">
        <v>44077</v>
      </c>
      <c r="E956" s="100" t="s">
        <v>556</v>
      </c>
      <c r="F956" s="100" t="s">
        <v>234</v>
      </c>
      <c r="G956" s="100" t="s">
        <v>755</v>
      </c>
      <c r="H956" s="100" t="s">
        <v>780</v>
      </c>
      <c r="I956" s="100">
        <v>29.64</v>
      </c>
      <c r="J956" s="100"/>
      <c r="K956" s="100">
        <v>-29.64</v>
      </c>
    </row>
    <row r="957" spans="1:11" x14ac:dyDescent="0.3">
      <c r="A957" s="100" t="s">
        <v>142</v>
      </c>
      <c r="B957" s="100" t="s">
        <v>204</v>
      </c>
      <c r="C957" s="100" t="s">
        <v>200</v>
      </c>
      <c r="D957" s="101">
        <v>44077</v>
      </c>
      <c r="E957" s="100" t="s">
        <v>556</v>
      </c>
      <c r="F957" s="100" t="s">
        <v>234</v>
      </c>
      <c r="G957" s="100" t="s">
        <v>755</v>
      </c>
      <c r="H957" s="100" t="s">
        <v>758</v>
      </c>
      <c r="I957" s="100">
        <v>44.22</v>
      </c>
      <c r="J957" s="100"/>
      <c r="K957" s="100">
        <v>-44.22</v>
      </c>
    </row>
    <row r="958" spans="1:11" x14ac:dyDescent="0.3">
      <c r="A958" s="100" t="s">
        <v>142</v>
      </c>
      <c r="B958" s="100" t="s">
        <v>204</v>
      </c>
      <c r="C958" s="100" t="s">
        <v>200</v>
      </c>
      <c r="D958" s="101">
        <v>44077</v>
      </c>
      <c r="E958" s="100" t="s">
        <v>556</v>
      </c>
      <c r="F958" s="100" t="s">
        <v>234</v>
      </c>
      <c r="G958" s="100" t="s">
        <v>755</v>
      </c>
      <c r="H958" s="100" t="s">
        <v>757</v>
      </c>
      <c r="I958" s="100">
        <v>29.9</v>
      </c>
      <c r="J958" s="100"/>
      <c r="K958" s="100">
        <v>-29.9</v>
      </c>
    </row>
    <row r="959" spans="1:11" x14ac:dyDescent="0.3">
      <c r="A959" s="100" t="s">
        <v>142</v>
      </c>
      <c r="B959" s="100" t="s">
        <v>204</v>
      </c>
      <c r="C959" s="100" t="s">
        <v>200</v>
      </c>
      <c r="D959" s="101">
        <v>44077</v>
      </c>
      <c r="E959" s="100" t="s">
        <v>556</v>
      </c>
      <c r="F959" s="100" t="s">
        <v>234</v>
      </c>
      <c r="G959" s="100" t="s">
        <v>755</v>
      </c>
      <c r="H959" s="100" t="s">
        <v>782</v>
      </c>
      <c r="I959" s="100">
        <v>32.36</v>
      </c>
      <c r="J959" s="100"/>
      <c r="K959" s="100">
        <v>-32.36</v>
      </c>
    </row>
    <row r="960" spans="1:11" x14ac:dyDescent="0.3">
      <c r="A960" s="100" t="s">
        <v>142</v>
      </c>
      <c r="B960" s="100" t="s">
        <v>204</v>
      </c>
      <c r="C960" s="100" t="s">
        <v>200</v>
      </c>
      <c r="D960" s="101">
        <v>44077</v>
      </c>
      <c r="E960" s="100" t="s">
        <v>556</v>
      </c>
      <c r="F960" s="100" t="s">
        <v>234</v>
      </c>
      <c r="G960" s="100" t="s">
        <v>755</v>
      </c>
      <c r="H960" s="100" t="s">
        <v>766</v>
      </c>
      <c r="I960" s="100">
        <v>19.96</v>
      </c>
      <c r="J960" s="100"/>
      <c r="K960" s="100">
        <v>-19.96</v>
      </c>
    </row>
    <row r="961" spans="1:11" x14ac:dyDescent="0.3">
      <c r="A961" s="100" t="s">
        <v>142</v>
      </c>
      <c r="B961" s="100" t="s">
        <v>204</v>
      </c>
      <c r="C961" s="100" t="s">
        <v>200</v>
      </c>
      <c r="D961" s="101">
        <v>44077</v>
      </c>
      <c r="E961" s="100" t="s">
        <v>556</v>
      </c>
      <c r="F961" s="100" t="s">
        <v>234</v>
      </c>
      <c r="G961" s="100" t="s">
        <v>755</v>
      </c>
      <c r="H961" s="100" t="s">
        <v>768</v>
      </c>
      <c r="I961" s="100">
        <v>10.050000000000001</v>
      </c>
      <c r="J961" s="100"/>
      <c r="K961" s="100">
        <v>-10.050000000000001</v>
      </c>
    </row>
    <row r="962" spans="1:11" x14ac:dyDescent="0.3">
      <c r="A962" s="100" t="s">
        <v>142</v>
      </c>
      <c r="B962" s="100" t="s">
        <v>204</v>
      </c>
      <c r="C962" s="100" t="s">
        <v>200</v>
      </c>
      <c r="D962" s="101">
        <v>44077</v>
      </c>
      <c r="E962" s="100" t="s">
        <v>556</v>
      </c>
      <c r="F962" s="100" t="s">
        <v>234</v>
      </c>
      <c r="G962" s="100" t="s">
        <v>755</v>
      </c>
      <c r="H962" s="100" t="s">
        <v>781</v>
      </c>
      <c r="I962" s="100">
        <v>34.590000000000003</v>
      </c>
      <c r="J962" s="100"/>
      <c r="K962" s="100">
        <v>-34.590000000000003</v>
      </c>
    </row>
    <row r="963" spans="1:11" x14ac:dyDescent="0.3">
      <c r="A963" s="100" t="s">
        <v>142</v>
      </c>
      <c r="B963" s="100" t="s">
        <v>204</v>
      </c>
      <c r="C963" s="100" t="s">
        <v>200</v>
      </c>
      <c r="D963" s="101">
        <v>44077</v>
      </c>
      <c r="E963" s="100" t="s">
        <v>556</v>
      </c>
      <c r="F963" s="100" t="s">
        <v>234</v>
      </c>
      <c r="G963" s="100" t="s">
        <v>755</v>
      </c>
      <c r="H963" s="100" t="s">
        <v>764</v>
      </c>
      <c r="I963" s="100">
        <v>105</v>
      </c>
      <c r="J963" s="100"/>
      <c r="K963" s="100">
        <v>-105</v>
      </c>
    </row>
    <row r="964" spans="1:11" x14ac:dyDescent="0.3">
      <c r="A964" s="100" t="s">
        <v>142</v>
      </c>
      <c r="B964" s="100" t="s">
        <v>204</v>
      </c>
      <c r="C964" s="100" t="s">
        <v>200</v>
      </c>
      <c r="D964" s="101">
        <v>44077</v>
      </c>
      <c r="E964" s="100" t="s">
        <v>556</v>
      </c>
      <c r="F964" s="100" t="s">
        <v>234</v>
      </c>
      <c r="G964" s="100" t="s">
        <v>755</v>
      </c>
      <c r="H964" s="100" t="s">
        <v>758</v>
      </c>
      <c r="I964" s="100">
        <v>18.12</v>
      </c>
      <c r="J964" s="100"/>
      <c r="K964" s="100">
        <v>-18.12</v>
      </c>
    </row>
    <row r="965" spans="1:11" x14ac:dyDescent="0.3">
      <c r="A965" s="100" t="s">
        <v>142</v>
      </c>
      <c r="B965" s="100" t="s">
        <v>204</v>
      </c>
      <c r="C965" s="100" t="s">
        <v>200</v>
      </c>
      <c r="D965" s="101">
        <v>44077</v>
      </c>
      <c r="E965" s="100" t="s">
        <v>556</v>
      </c>
      <c r="F965" s="100" t="s">
        <v>234</v>
      </c>
      <c r="G965" s="100" t="s">
        <v>755</v>
      </c>
      <c r="H965" s="100" t="s">
        <v>758</v>
      </c>
      <c r="I965" s="100">
        <v>73.900000000000006</v>
      </c>
      <c r="J965" s="100"/>
      <c r="K965" s="100">
        <v>-73.900000000000006</v>
      </c>
    </row>
    <row r="966" spans="1:11" x14ac:dyDescent="0.3">
      <c r="A966" s="100" t="s">
        <v>142</v>
      </c>
      <c r="B966" s="100" t="s">
        <v>204</v>
      </c>
      <c r="C966" s="100" t="s">
        <v>200</v>
      </c>
      <c r="D966" s="101">
        <v>44077</v>
      </c>
      <c r="E966" s="100" t="s">
        <v>556</v>
      </c>
      <c r="F966" s="100" t="s">
        <v>234</v>
      </c>
      <c r="G966" s="100" t="s">
        <v>755</v>
      </c>
      <c r="H966" s="100" t="s">
        <v>759</v>
      </c>
      <c r="I966" s="100">
        <v>28.5</v>
      </c>
      <c r="J966" s="100"/>
      <c r="K966" s="100">
        <v>-28.5</v>
      </c>
    </row>
    <row r="967" spans="1:11" x14ac:dyDescent="0.3">
      <c r="A967" s="100" t="s">
        <v>142</v>
      </c>
      <c r="B967" s="100" t="s">
        <v>204</v>
      </c>
      <c r="C967" s="100" t="s">
        <v>200</v>
      </c>
      <c r="D967" s="101">
        <v>44077</v>
      </c>
      <c r="E967" s="100" t="s">
        <v>556</v>
      </c>
      <c r="F967" s="100" t="s">
        <v>234</v>
      </c>
      <c r="G967" s="100" t="s">
        <v>755</v>
      </c>
      <c r="H967" s="100" t="s">
        <v>758</v>
      </c>
      <c r="I967" s="100">
        <v>44.93</v>
      </c>
      <c r="J967" s="100"/>
      <c r="K967" s="100">
        <v>-44.93</v>
      </c>
    </row>
    <row r="968" spans="1:11" x14ac:dyDescent="0.3">
      <c r="A968" s="100" t="s">
        <v>142</v>
      </c>
      <c r="B968" s="100" t="s">
        <v>204</v>
      </c>
      <c r="C968" s="100" t="s">
        <v>200</v>
      </c>
      <c r="D968" s="101">
        <v>44077</v>
      </c>
      <c r="E968" s="100" t="s">
        <v>556</v>
      </c>
      <c r="F968" s="100" t="s">
        <v>234</v>
      </c>
      <c r="G968" s="100" t="s">
        <v>755</v>
      </c>
      <c r="H968" s="100" t="s">
        <v>760</v>
      </c>
      <c r="I968" s="100">
        <v>63.7</v>
      </c>
      <c r="J968" s="100"/>
      <c r="K968" s="100">
        <v>-63.7</v>
      </c>
    </row>
    <row r="969" spans="1:11" x14ac:dyDescent="0.3">
      <c r="A969" s="100" t="s">
        <v>142</v>
      </c>
      <c r="B969" s="100" t="s">
        <v>204</v>
      </c>
      <c r="C969" s="100" t="s">
        <v>200</v>
      </c>
      <c r="D969" s="101">
        <v>44077</v>
      </c>
      <c r="E969" s="100" t="s">
        <v>556</v>
      </c>
      <c r="F969" s="100" t="s">
        <v>234</v>
      </c>
      <c r="G969" s="100" t="s">
        <v>755</v>
      </c>
      <c r="H969" s="100" t="s">
        <v>761</v>
      </c>
      <c r="I969" s="100">
        <v>39.24</v>
      </c>
      <c r="J969" s="100"/>
      <c r="K969" s="100">
        <v>-39.24</v>
      </c>
    </row>
    <row r="970" spans="1:11" x14ac:dyDescent="0.3">
      <c r="A970" s="100" t="s">
        <v>142</v>
      </c>
      <c r="B970" s="100" t="s">
        <v>204</v>
      </c>
      <c r="C970" s="100" t="s">
        <v>200</v>
      </c>
      <c r="D970" s="101">
        <v>44077</v>
      </c>
      <c r="E970" s="100" t="s">
        <v>556</v>
      </c>
      <c r="F970" s="100" t="s">
        <v>234</v>
      </c>
      <c r="G970" s="100" t="s">
        <v>755</v>
      </c>
      <c r="H970" s="100" t="s">
        <v>762</v>
      </c>
      <c r="I970" s="100">
        <v>27.59</v>
      </c>
      <c r="J970" s="100"/>
      <c r="K970" s="100">
        <v>-27.59</v>
      </c>
    </row>
    <row r="971" spans="1:11" x14ac:dyDescent="0.3">
      <c r="A971" s="100" t="s">
        <v>142</v>
      </c>
      <c r="B971" s="100" t="s">
        <v>204</v>
      </c>
      <c r="C971" s="100" t="s">
        <v>200</v>
      </c>
      <c r="D971" s="101">
        <v>44077</v>
      </c>
      <c r="E971" s="100" t="s">
        <v>556</v>
      </c>
      <c r="F971" s="100" t="s">
        <v>234</v>
      </c>
      <c r="G971" s="100" t="s">
        <v>755</v>
      </c>
      <c r="H971" s="100" t="s">
        <v>763</v>
      </c>
      <c r="I971" s="100">
        <v>25.6</v>
      </c>
      <c r="J971" s="100"/>
      <c r="K971" s="100">
        <v>-25.6</v>
      </c>
    </row>
    <row r="972" spans="1:11" x14ac:dyDescent="0.3">
      <c r="A972" s="100" t="s">
        <v>142</v>
      </c>
      <c r="B972" s="100" t="s">
        <v>204</v>
      </c>
      <c r="C972" s="100" t="s">
        <v>200</v>
      </c>
      <c r="D972" s="101">
        <v>44077</v>
      </c>
      <c r="E972" s="100" t="s">
        <v>556</v>
      </c>
      <c r="F972" s="100" t="s">
        <v>234</v>
      </c>
      <c r="G972" s="100" t="s">
        <v>755</v>
      </c>
      <c r="H972" s="100" t="s">
        <v>764</v>
      </c>
      <c r="I972" s="100">
        <v>106.05</v>
      </c>
      <c r="J972" s="100"/>
      <c r="K972" s="100">
        <v>-106.05</v>
      </c>
    </row>
    <row r="973" spans="1:11" x14ac:dyDescent="0.3">
      <c r="A973" s="100" t="s">
        <v>142</v>
      </c>
      <c r="B973" s="100" t="s">
        <v>204</v>
      </c>
      <c r="C973" s="100" t="s">
        <v>200</v>
      </c>
      <c r="D973" s="101">
        <v>44077</v>
      </c>
      <c r="E973" s="100" t="s">
        <v>556</v>
      </c>
      <c r="F973" s="100" t="s">
        <v>234</v>
      </c>
      <c r="G973" s="100" t="s">
        <v>755</v>
      </c>
      <c r="H973" s="100" t="s">
        <v>765</v>
      </c>
      <c r="I973" s="100">
        <v>16.829999999999998</v>
      </c>
      <c r="J973" s="100"/>
      <c r="K973" s="100">
        <v>-16.829999999999998</v>
      </c>
    </row>
    <row r="974" spans="1:11" x14ac:dyDescent="0.3">
      <c r="A974" s="100" t="s">
        <v>142</v>
      </c>
      <c r="B974" s="100" t="s">
        <v>204</v>
      </c>
      <c r="C974" s="100" t="s">
        <v>200</v>
      </c>
      <c r="D974" s="101">
        <v>44077</v>
      </c>
      <c r="E974" s="100" t="s">
        <v>556</v>
      </c>
      <c r="F974" s="100" t="s">
        <v>234</v>
      </c>
      <c r="G974" s="100" t="s">
        <v>755</v>
      </c>
      <c r="H974" s="100" t="s">
        <v>766</v>
      </c>
      <c r="I974" s="100">
        <v>10.25</v>
      </c>
      <c r="J974" s="100"/>
      <c r="K974" s="100">
        <v>-10.25</v>
      </c>
    </row>
    <row r="975" spans="1:11" x14ac:dyDescent="0.3">
      <c r="A975" s="100" t="s">
        <v>142</v>
      </c>
      <c r="B975" s="100" t="s">
        <v>204</v>
      </c>
      <c r="C975" s="100" t="s">
        <v>200</v>
      </c>
      <c r="D975" s="101">
        <v>44077</v>
      </c>
      <c r="E975" s="100" t="s">
        <v>556</v>
      </c>
      <c r="F975" s="100" t="s">
        <v>234</v>
      </c>
      <c r="G975" s="100" t="s">
        <v>755</v>
      </c>
      <c r="H975" s="100" t="s">
        <v>767</v>
      </c>
      <c r="I975" s="100">
        <v>98.67</v>
      </c>
      <c r="J975" s="100"/>
      <c r="K975" s="100">
        <v>-98.67</v>
      </c>
    </row>
    <row r="976" spans="1:11" x14ac:dyDescent="0.3">
      <c r="A976" s="100" t="s">
        <v>142</v>
      </c>
      <c r="B976" s="100" t="s">
        <v>204</v>
      </c>
      <c r="C976" s="100" t="s">
        <v>200</v>
      </c>
      <c r="D976" s="101">
        <v>44077</v>
      </c>
      <c r="E976" s="100" t="s">
        <v>556</v>
      </c>
      <c r="F976" s="100" t="s">
        <v>234</v>
      </c>
      <c r="G976" s="100" t="s">
        <v>755</v>
      </c>
      <c r="H976" s="100" t="s">
        <v>768</v>
      </c>
      <c r="I976" s="100">
        <v>15.48</v>
      </c>
      <c r="J976" s="100"/>
      <c r="K976" s="100">
        <v>-15.48</v>
      </c>
    </row>
    <row r="977" spans="1:11" x14ac:dyDescent="0.3">
      <c r="A977" s="100" t="s">
        <v>142</v>
      </c>
      <c r="B977" s="100" t="s">
        <v>204</v>
      </c>
      <c r="C977" s="100" t="s">
        <v>200</v>
      </c>
      <c r="D977" s="101">
        <v>44077</v>
      </c>
      <c r="E977" s="100" t="s">
        <v>556</v>
      </c>
      <c r="F977" s="100" t="s">
        <v>234</v>
      </c>
      <c r="G977" s="100" t="s">
        <v>755</v>
      </c>
      <c r="H977" s="100" t="s">
        <v>756</v>
      </c>
      <c r="I977" s="100">
        <v>12.82</v>
      </c>
      <c r="J977" s="100"/>
      <c r="K977" s="100">
        <v>-12.82</v>
      </c>
    </row>
    <row r="978" spans="1:11" x14ac:dyDescent="0.3">
      <c r="A978" s="100" t="s">
        <v>142</v>
      </c>
      <c r="B978" s="100" t="s">
        <v>204</v>
      </c>
      <c r="C978" s="100" t="s">
        <v>200</v>
      </c>
      <c r="D978" s="101">
        <v>44077</v>
      </c>
      <c r="E978" s="100" t="s">
        <v>556</v>
      </c>
      <c r="F978" s="100" t="s">
        <v>234</v>
      </c>
      <c r="G978" s="100" t="s">
        <v>755</v>
      </c>
      <c r="H978" s="100" t="s">
        <v>769</v>
      </c>
      <c r="I978" s="100">
        <v>7.81</v>
      </c>
      <c r="J978" s="100"/>
      <c r="K978" s="100">
        <v>-7.81</v>
      </c>
    </row>
    <row r="979" spans="1:11" x14ac:dyDescent="0.3">
      <c r="A979" s="100" t="s">
        <v>142</v>
      </c>
      <c r="B979" s="100" t="s">
        <v>204</v>
      </c>
      <c r="C979" s="100" t="s">
        <v>200</v>
      </c>
      <c r="D979" s="101">
        <v>44077</v>
      </c>
      <c r="E979" s="100" t="s">
        <v>556</v>
      </c>
      <c r="F979" s="100" t="s">
        <v>234</v>
      </c>
      <c r="G979" s="100" t="s">
        <v>755</v>
      </c>
      <c r="H979" s="100" t="s">
        <v>770</v>
      </c>
      <c r="I979" s="100">
        <v>30.78</v>
      </c>
      <c r="J979" s="100"/>
      <c r="K979" s="100">
        <v>-30.78</v>
      </c>
    </row>
    <row r="980" spans="1:11" x14ac:dyDescent="0.3">
      <c r="A980" s="100" t="s">
        <v>142</v>
      </c>
      <c r="B980" s="100" t="s">
        <v>204</v>
      </c>
      <c r="C980" s="100" t="s">
        <v>200</v>
      </c>
      <c r="D980" s="101">
        <v>44077</v>
      </c>
      <c r="E980" s="100" t="s">
        <v>556</v>
      </c>
      <c r="F980" s="100" t="s">
        <v>234</v>
      </c>
      <c r="G980" s="100" t="s">
        <v>755</v>
      </c>
      <c r="H980" s="100" t="s">
        <v>756</v>
      </c>
      <c r="I980" s="100">
        <v>8.52</v>
      </c>
      <c r="J980" s="100"/>
      <c r="K980" s="100">
        <v>-8.52</v>
      </c>
    </row>
    <row r="981" spans="1:11" x14ac:dyDescent="0.3">
      <c r="A981" s="100" t="s">
        <v>142</v>
      </c>
      <c r="B981" s="100" t="s">
        <v>204</v>
      </c>
      <c r="C981" s="100" t="s">
        <v>200</v>
      </c>
      <c r="D981" s="101">
        <v>44077</v>
      </c>
      <c r="E981" s="100" t="s">
        <v>556</v>
      </c>
      <c r="F981" s="100" t="s">
        <v>234</v>
      </c>
      <c r="G981" s="100" t="s">
        <v>755</v>
      </c>
      <c r="H981" s="100" t="s">
        <v>783</v>
      </c>
      <c r="I981" s="100">
        <v>56.93</v>
      </c>
      <c r="J981" s="100"/>
      <c r="K981" s="100">
        <v>-56.93</v>
      </c>
    </row>
    <row r="982" spans="1:11" x14ac:dyDescent="0.3">
      <c r="A982" s="100" t="s">
        <v>142</v>
      </c>
      <c r="B982" s="100" t="s">
        <v>204</v>
      </c>
      <c r="C982" s="100" t="s">
        <v>200</v>
      </c>
      <c r="D982" s="101">
        <v>44077</v>
      </c>
      <c r="E982" s="100" t="s">
        <v>556</v>
      </c>
      <c r="F982" s="100" t="s">
        <v>234</v>
      </c>
      <c r="G982" s="100" t="s">
        <v>755</v>
      </c>
      <c r="H982" s="100" t="s">
        <v>779</v>
      </c>
      <c r="I982" s="100">
        <v>15.52</v>
      </c>
      <c r="J982" s="100"/>
      <c r="K982" s="100">
        <v>-15.52</v>
      </c>
    </row>
    <row r="983" spans="1:11" x14ac:dyDescent="0.3">
      <c r="A983" s="100" t="s">
        <v>142</v>
      </c>
      <c r="B983" s="100" t="s">
        <v>204</v>
      </c>
      <c r="C983" s="100" t="s">
        <v>200</v>
      </c>
      <c r="D983" s="101">
        <v>44077</v>
      </c>
      <c r="E983" s="100" t="s">
        <v>556</v>
      </c>
      <c r="F983" s="100" t="s">
        <v>234</v>
      </c>
      <c r="G983" s="100" t="s">
        <v>755</v>
      </c>
      <c r="H983" s="100" t="s">
        <v>767</v>
      </c>
      <c r="I983" s="100">
        <v>54.57</v>
      </c>
      <c r="J983" s="100"/>
      <c r="K983" s="100">
        <v>-54.57</v>
      </c>
    </row>
    <row r="984" spans="1:11" x14ac:dyDescent="0.3">
      <c r="A984" s="100" t="s">
        <v>142</v>
      </c>
      <c r="B984" s="100" t="s">
        <v>204</v>
      </c>
      <c r="C984" s="100" t="s">
        <v>200</v>
      </c>
      <c r="D984" s="101">
        <v>44077</v>
      </c>
      <c r="E984" s="100" t="s">
        <v>556</v>
      </c>
      <c r="F984" s="100" t="s">
        <v>234</v>
      </c>
      <c r="G984" s="100" t="s">
        <v>755</v>
      </c>
      <c r="H984" s="100" t="s">
        <v>771</v>
      </c>
      <c r="I984" s="100">
        <v>39.61</v>
      </c>
      <c r="J984" s="100"/>
      <c r="K984" s="100">
        <v>-39.61</v>
      </c>
    </row>
    <row r="985" spans="1:11" x14ac:dyDescent="0.3">
      <c r="A985" s="100" t="s">
        <v>142</v>
      </c>
      <c r="B985" s="100" t="s">
        <v>204</v>
      </c>
      <c r="C985" s="100" t="s">
        <v>200</v>
      </c>
      <c r="D985" s="101">
        <v>44077</v>
      </c>
      <c r="E985" s="100" t="s">
        <v>556</v>
      </c>
      <c r="F985" s="100" t="s">
        <v>234</v>
      </c>
      <c r="G985" s="100" t="s">
        <v>755</v>
      </c>
      <c r="H985" s="100" t="s">
        <v>772</v>
      </c>
      <c r="I985" s="100">
        <v>31.27</v>
      </c>
      <c r="J985" s="100"/>
      <c r="K985" s="100">
        <v>-31.27</v>
      </c>
    </row>
    <row r="986" spans="1:11" x14ac:dyDescent="0.3">
      <c r="A986" s="100" t="s">
        <v>142</v>
      </c>
      <c r="B986" s="100" t="s">
        <v>204</v>
      </c>
      <c r="C986" s="100" t="s">
        <v>200</v>
      </c>
      <c r="D986" s="101">
        <v>44077</v>
      </c>
      <c r="E986" s="100" t="s">
        <v>556</v>
      </c>
      <c r="F986" s="100" t="s">
        <v>234</v>
      </c>
      <c r="G986" s="100" t="s">
        <v>755</v>
      </c>
      <c r="H986" s="100" t="s">
        <v>773</v>
      </c>
      <c r="I986" s="100">
        <v>10.92</v>
      </c>
      <c r="J986" s="100"/>
      <c r="K986" s="100">
        <v>-10.92</v>
      </c>
    </row>
    <row r="987" spans="1:11" x14ac:dyDescent="0.3">
      <c r="A987" s="100" t="s">
        <v>142</v>
      </c>
      <c r="B987" s="100" t="s">
        <v>204</v>
      </c>
      <c r="C987" s="100" t="s">
        <v>200</v>
      </c>
      <c r="D987" s="101">
        <v>44077</v>
      </c>
      <c r="E987" s="100" t="s">
        <v>556</v>
      </c>
      <c r="F987" s="100" t="s">
        <v>234</v>
      </c>
      <c r="G987" s="100" t="s">
        <v>755</v>
      </c>
      <c r="H987" s="100" t="s">
        <v>767</v>
      </c>
      <c r="I987" s="100">
        <v>56.2</v>
      </c>
      <c r="J987" s="100"/>
      <c r="K987" s="100">
        <v>-56.2</v>
      </c>
    </row>
    <row r="988" spans="1:11" x14ac:dyDescent="0.3">
      <c r="A988" s="100" t="s">
        <v>142</v>
      </c>
      <c r="B988" s="100" t="s">
        <v>204</v>
      </c>
      <c r="C988" s="100" t="s">
        <v>200</v>
      </c>
      <c r="D988" s="101">
        <v>44077</v>
      </c>
      <c r="E988" s="100" t="s">
        <v>556</v>
      </c>
      <c r="F988" s="100" t="s">
        <v>234</v>
      </c>
      <c r="G988" s="100" t="s">
        <v>755</v>
      </c>
      <c r="H988" s="100" t="s">
        <v>774</v>
      </c>
      <c r="I988" s="100">
        <v>42.36</v>
      </c>
      <c r="J988" s="100"/>
      <c r="K988" s="100">
        <v>-42.36</v>
      </c>
    </row>
    <row r="989" spans="1:11" x14ac:dyDescent="0.3">
      <c r="A989" s="100" t="s">
        <v>142</v>
      </c>
      <c r="B989" s="100" t="s">
        <v>204</v>
      </c>
      <c r="C989" s="100" t="s">
        <v>200</v>
      </c>
      <c r="D989" s="101">
        <v>44077</v>
      </c>
      <c r="E989" s="100" t="s">
        <v>556</v>
      </c>
      <c r="F989" s="100" t="s">
        <v>234</v>
      </c>
      <c r="G989" s="100" t="s">
        <v>755</v>
      </c>
      <c r="H989" s="100" t="s">
        <v>775</v>
      </c>
      <c r="I989" s="100">
        <v>17.170000000000002</v>
      </c>
      <c r="J989" s="100"/>
      <c r="K989" s="100">
        <v>-17.170000000000002</v>
      </c>
    </row>
    <row r="990" spans="1:11" x14ac:dyDescent="0.3">
      <c r="A990" s="100" t="s">
        <v>142</v>
      </c>
      <c r="B990" s="100" t="s">
        <v>204</v>
      </c>
      <c r="C990" s="100" t="s">
        <v>200</v>
      </c>
      <c r="D990" s="101">
        <v>44077</v>
      </c>
      <c r="E990" s="100" t="s">
        <v>556</v>
      </c>
      <c r="F990" s="100" t="s">
        <v>234</v>
      </c>
      <c r="G990" s="100" t="s">
        <v>755</v>
      </c>
      <c r="H990" s="100" t="s">
        <v>776</v>
      </c>
      <c r="I990" s="100">
        <v>33.520000000000003</v>
      </c>
      <c r="J990" s="100"/>
      <c r="K990" s="100">
        <v>-33.520000000000003</v>
      </c>
    </row>
    <row r="991" spans="1:11" x14ac:dyDescent="0.3">
      <c r="A991" s="100" t="s">
        <v>142</v>
      </c>
      <c r="B991" s="100" t="s">
        <v>204</v>
      </c>
      <c r="C991" s="100" t="s">
        <v>200</v>
      </c>
      <c r="D991" s="101">
        <v>44077</v>
      </c>
      <c r="E991" s="100" t="s">
        <v>556</v>
      </c>
      <c r="F991" s="100" t="s">
        <v>234</v>
      </c>
      <c r="G991" s="100" t="s">
        <v>755</v>
      </c>
      <c r="H991" s="100" t="s">
        <v>764</v>
      </c>
      <c r="I991" s="100">
        <v>70.7</v>
      </c>
      <c r="J991" s="100"/>
      <c r="K991" s="100">
        <v>-70.7</v>
      </c>
    </row>
    <row r="992" spans="1:11" x14ac:dyDescent="0.3">
      <c r="A992" s="100" t="s">
        <v>142</v>
      </c>
      <c r="B992" s="100" t="s">
        <v>204</v>
      </c>
      <c r="C992" s="100" t="s">
        <v>200</v>
      </c>
      <c r="D992" s="101">
        <v>44077</v>
      </c>
      <c r="E992" s="100" t="s">
        <v>556</v>
      </c>
      <c r="F992" s="100" t="s">
        <v>234</v>
      </c>
      <c r="G992" s="100" t="s">
        <v>755</v>
      </c>
      <c r="H992" s="100" t="s">
        <v>777</v>
      </c>
      <c r="I992" s="100">
        <v>29.67</v>
      </c>
      <c r="J992" s="100"/>
      <c r="K992" s="100">
        <v>-29.67</v>
      </c>
    </row>
    <row r="993" spans="1:11" x14ac:dyDescent="0.3">
      <c r="A993" s="100" t="s">
        <v>142</v>
      </c>
      <c r="B993" s="100" t="s">
        <v>204</v>
      </c>
      <c r="C993" s="100" t="s">
        <v>200</v>
      </c>
      <c r="D993" s="101">
        <v>44077</v>
      </c>
      <c r="E993" s="100" t="s">
        <v>556</v>
      </c>
      <c r="F993" s="100" t="s">
        <v>234</v>
      </c>
      <c r="G993" s="100" t="s">
        <v>755</v>
      </c>
      <c r="H993" s="100" t="s">
        <v>775</v>
      </c>
      <c r="I993" s="100">
        <v>10.029999999999999</v>
      </c>
      <c r="J993" s="100"/>
      <c r="K993" s="100">
        <v>-10.029999999999999</v>
      </c>
    </row>
    <row r="994" spans="1:11" x14ac:dyDescent="0.3">
      <c r="A994" s="100" t="s">
        <v>142</v>
      </c>
      <c r="B994" s="100" t="s">
        <v>204</v>
      </c>
      <c r="C994" s="100" t="s">
        <v>200</v>
      </c>
      <c r="D994" s="101">
        <v>44077</v>
      </c>
      <c r="E994" s="100" t="s">
        <v>556</v>
      </c>
      <c r="F994" s="100" t="s">
        <v>234</v>
      </c>
      <c r="G994" s="100" t="s">
        <v>755</v>
      </c>
      <c r="H994" s="100" t="s">
        <v>778</v>
      </c>
      <c r="I994" s="100">
        <v>3.99</v>
      </c>
      <c r="J994" s="100"/>
      <c r="K994" s="100">
        <v>-3.99</v>
      </c>
    </row>
    <row r="995" spans="1:11" x14ac:dyDescent="0.3">
      <c r="A995" s="100" t="s">
        <v>142</v>
      </c>
      <c r="B995" s="100" t="s">
        <v>204</v>
      </c>
      <c r="C995" s="100" t="s">
        <v>200</v>
      </c>
      <c r="D995" s="101">
        <v>44077</v>
      </c>
      <c r="E995" s="100" t="s">
        <v>556</v>
      </c>
      <c r="F995" s="100" t="s">
        <v>234</v>
      </c>
      <c r="G995" s="100" t="s">
        <v>755</v>
      </c>
      <c r="H995" s="100" t="s">
        <v>778</v>
      </c>
      <c r="I995" s="100">
        <v>45</v>
      </c>
      <c r="J995" s="100"/>
      <c r="K995" s="100">
        <v>-45</v>
      </c>
    </row>
    <row r="996" spans="1:11" x14ac:dyDescent="0.3">
      <c r="A996" s="100" t="s">
        <v>142</v>
      </c>
      <c r="B996" s="100" t="s">
        <v>204</v>
      </c>
      <c r="C996" s="100" t="s">
        <v>200</v>
      </c>
      <c r="D996" s="101">
        <v>44077</v>
      </c>
      <c r="E996" s="100" t="s">
        <v>556</v>
      </c>
      <c r="F996" s="100" t="s">
        <v>234</v>
      </c>
      <c r="G996" s="100" t="s">
        <v>755</v>
      </c>
      <c r="H996" s="100" t="s">
        <v>778</v>
      </c>
      <c r="I996" s="100">
        <v>45</v>
      </c>
      <c r="J996" s="100"/>
      <c r="K996" s="100">
        <v>-45</v>
      </c>
    </row>
    <row r="997" spans="1:11" x14ac:dyDescent="0.3">
      <c r="A997" s="100" t="s">
        <v>142</v>
      </c>
      <c r="B997" s="100" t="s">
        <v>204</v>
      </c>
      <c r="C997" s="100" t="s">
        <v>200</v>
      </c>
      <c r="D997" s="101">
        <v>44077</v>
      </c>
      <c r="E997" s="100" t="s">
        <v>556</v>
      </c>
      <c r="F997" s="100" t="s">
        <v>234</v>
      </c>
      <c r="G997" s="100" t="s">
        <v>755</v>
      </c>
      <c r="H997" s="100" t="s">
        <v>778</v>
      </c>
      <c r="I997" s="100">
        <v>45</v>
      </c>
      <c r="J997" s="100"/>
      <c r="K997" s="100">
        <v>-45</v>
      </c>
    </row>
    <row r="998" spans="1:11" x14ac:dyDescent="0.3">
      <c r="A998" s="100" t="s">
        <v>142</v>
      </c>
      <c r="B998" s="100" t="s">
        <v>204</v>
      </c>
      <c r="C998" s="100" t="s">
        <v>200</v>
      </c>
      <c r="D998" s="101">
        <v>44077</v>
      </c>
      <c r="E998" s="100" t="s">
        <v>556</v>
      </c>
      <c r="F998" s="100" t="s">
        <v>234</v>
      </c>
      <c r="G998" s="100" t="s">
        <v>755</v>
      </c>
      <c r="H998" s="100" t="s">
        <v>778</v>
      </c>
      <c r="I998" s="100">
        <v>45</v>
      </c>
      <c r="J998" s="100"/>
      <c r="K998" s="100">
        <v>-45</v>
      </c>
    </row>
    <row r="999" spans="1:11" x14ac:dyDescent="0.3">
      <c r="A999" s="100" t="s">
        <v>142</v>
      </c>
      <c r="B999" s="100" t="s">
        <v>204</v>
      </c>
      <c r="C999" s="100" t="s">
        <v>200</v>
      </c>
      <c r="D999" s="101">
        <v>44077</v>
      </c>
      <c r="E999" s="100" t="s">
        <v>556</v>
      </c>
      <c r="F999" s="100" t="s">
        <v>234</v>
      </c>
      <c r="G999" s="100" t="s">
        <v>755</v>
      </c>
      <c r="H999" s="100" t="s">
        <v>778</v>
      </c>
      <c r="I999" s="100">
        <v>45</v>
      </c>
      <c r="J999" s="100"/>
      <c r="K999" s="100">
        <v>-45</v>
      </c>
    </row>
    <row r="1000" spans="1:11" x14ac:dyDescent="0.3">
      <c r="A1000" s="100" t="s">
        <v>142</v>
      </c>
      <c r="B1000" s="100" t="s">
        <v>204</v>
      </c>
      <c r="C1000" s="100" t="s">
        <v>200</v>
      </c>
      <c r="D1000" s="101">
        <v>44077</v>
      </c>
      <c r="E1000" s="100" t="s">
        <v>556</v>
      </c>
      <c r="F1000" s="100" t="s">
        <v>234</v>
      </c>
      <c r="G1000" s="100" t="s">
        <v>755</v>
      </c>
      <c r="H1000" s="100" t="s">
        <v>778</v>
      </c>
      <c r="I1000" s="100">
        <v>45</v>
      </c>
      <c r="J1000" s="100"/>
      <c r="K1000" s="100">
        <v>-45</v>
      </c>
    </row>
    <row r="1001" spans="1:11" x14ac:dyDescent="0.3">
      <c r="A1001" s="100" t="s">
        <v>142</v>
      </c>
      <c r="B1001" s="100" t="s">
        <v>204</v>
      </c>
      <c r="C1001" s="100" t="s">
        <v>200</v>
      </c>
      <c r="D1001" s="101">
        <v>44077</v>
      </c>
      <c r="E1001" s="100" t="s">
        <v>556</v>
      </c>
      <c r="F1001" s="100" t="s">
        <v>234</v>
      </c>
      <c r="G1001" s="100" t="s">
        <v>755</v>
      </c>
      <c r="H1001" s="100" t="s">
        <v>778</v>
      </c>
      <c r="I1001" s="100">
        <v>45</v>
      </c>
      <c r="J1001" s="100"/>
      <c r="K1001" s="100">
        <v>-45</v>
      </c>
    </row>
    <row r="1002" spans="1:11" x14ac:dyDescent="0.3">
      <c r="A1002" s="100" t="s">
        <v>142</v>
      </c>
      <c r="B1002" s="100" t="s">
        <v>204</v>
      </c>
      <c r="C1002" s="100" t="s">
        <v>200</v>
      </c>
      <c r="D1002" s="101">
        <v>44077</v>
      </c>
      <c r="E1002" s="100" t="s">
        <v>556</v>
      </c>
      <c r="F1002" s="100" t="s">
        <v>234</v>
      </c>
      <c r="G1002" s="100" t="s">
        <v>755</v>
      </c>
      <c r="H1002" s="100" t="s">
        <v>778</v>
      </c>
      <c r="I1002" s="100">
        <v>45</v>
      </c>
      <c r="J1002" s="100"/>
      <c r="K1002" s="100">
        <v>-45</v>
      </c>
    </row>
    <row r="1003" spans="1:11" x14ac:dyDescent="0.3">
      <c r="A1003" s="100" t="s">
        <v>142</v>
      </c>
      <c r="B1003" s="100" t="s">
        <v>204</v>
      </c>
      <c r="C1003" s="100" t="s">
        <v>200</v>
      </c>
      <c r="D1003" s="101">
        <v>44083</v>
      </c>
      <c r="E1003" s="100" t="s">
        <v>667</v>
      </c>
      <c r="F1003" s="100" t="s">
        <v>234</v>
      </c>
      <c r="G1003" s="100" t="s">
        <v>669</v>
      </c>
      <c r="H1003" s="100" t="s">
        <v>784</v>
      </c>
      <c r="I1003" s="100">
        <v>50.09</v>
      </c>
      <c r="J1003" s="100"/>
      <c r="K1003" s="100">
        <v>-50.09</v>
      </c>
    </row>
    <row r="1004" spans="1:11" x14ac:dyDescent="0.3">
      <c r="A1004" s="100" t="s">
        <v>142</v>
      </c>
      <c r="B1004" s="100" t="s">
        <v>204</v>
      </c>
      <c r="C1004" s="100" t="s">
        <v>200</v>
      </c>
      <c r="D1004" s="101">
        <v>44083</v>
      </c>
      <c r="E1004" s="100" t="s">
        <v>670</v>
      </c>
      <c r="F1004" s="100" t="s">
        <v>234</v>
      </c>
      <c r="G1004" s="100" t="s">
        <v>672</v>
      </c>
      <c r="H1004" s="100" t="s">
        <v>785</v>
      </c>
      <c r="I1004" s="100">
        <v>123.19</v>
      </c>
      <c r="J1004" s="100"/>
      <c r="K1004" s="100">
        <v>-123.19</v>
      </c>
    </row>
    <row r="1005" spans="1:11" x14ac:dyDescent="0.3">
      <c r="A1005" s="100" t="s">
        <v>142</v>
      </c>
      <c r="B1005" s="100" t="s">
        <v>204</v>
      </c>
      <c r="C1005" s="100" t="s">
        <v>200</v>
      </c>
      <c r="D1005" s="101">
        <v>44089</v>
      </c>
      <c r="E1005" s="100" t="s">
        <v>703</v>
      </c>
      <c r="F1005" s="100" t="s">
        <v>234</v>
      </c>
      <c r="G1005" s="100" t="s">
        <v>705</v>
      </c>
      <c r="H1005" s="100" t="s">
        <v>786</v>
      </c>
      <c r="I1005" s="100">
        <v>608.76</v>
      </c>
      <c r="J1005" s="100"/>
      <c r="K1005" s="100">
        <v>-608.76</v>
      </c>
    </row>
    <row r="1006" spans="1:11" x14ac:dyDescent="0.3">
      <c r="A1006" s="100" t="s">
        <v>142</v>
      </c>
      <c r="B1006" s="100" t="s">
        <v>204</v>
      </c>
      <c r="C1006" s="100" t="s">
        <v>200</v>
      </c>
      <c r="D1006" s="101">
        <v>44089</v>
      </c>
      <c r="E1006" s="100" t="s">
        <v>703</v>
      </c>
      <c r="F1006" s="100" t="s">
        <v>234</v>
      </c>
      <c r="G1006" s="100" t="s">
        <v>705</v>
      </c>
      <c r="H1006" s="100" t="s">
        <v>786</v>
      </c>
      <c r="I1006" s="100">
        <v>66</v>
      </c>
      <c r="J1006" s="100"/>
      <c r="K1006" s="100">
        <v>-66</v>
      </c>
    </row>
    <row r="1007" spans="1:11" x14ac:dyDescent="0.3">
      <c r="A1007" s="100" t="s">
        <v>142</v>
      </c>
      <c r="B1007" s="100" t="s">
        <v>204</v>
      </c>
      <c r="C1007" s="100" t="s">
        <v>200</v>
      </c>
      <c r="D1007" s="101">
        <v>44089</v>
      </c>
      <c r="E1007" s="100" t="s">
        <v>703</v>
      </c>
      <c r="F1007" s="100" t="s">
        <v>234</v>
      </c>
      <c r="G1007" s="100" t="s">
        <v>705</v>
      </c>
      <c r="H1007" s="100" t="s">
        <v>786</v>
      </c>
      <c r="I1007" s="100">
        <v>126.56</v>
      </c>
      <c r="J1007" s="100"/>
      <c r="K1007" s="100">
        <v>-126.56</v>
      </c>
    </row>
    <row r="1008" spans="1:11" x14ac:dyDescent="0.3">
      <c r="A1008" s="100" t="s">
        <v>142</v>
      </c>
      <c r="B1008" s="100" t="s">
        <v>204</v>
      </c>
      <c r="C1008" s="100" t="s">
        <v>200</v>
      </c>
      <c r="D1008" s="101">
        <v>44089</v>
      </c>
      <c r="E1008" s="100" t="s">
        <v>703</v>
      </c>
      <c r="F1008" s="100" t="s">
        <v>234</v>
      </c>
      <c r="G1008" s="100" t="s">
        <v>705</v>
      </c>
      <c r="H1008" s="100" t="s">
        <v>787</v>
      </c>
      <c r="I1008" s="100"/>
      <c r="J1008" s="100">
        <v>247.63</v>
      </c>
      <c r="K1008" s="100">
        <v>247.63</v>
      </c>
    </row>
    <row r="1009" spans="1:11" x14ac:dyDescent="0.3">
      <c r="A1009" s="100" t="s">
        <v>142</v>
      </c>
      <c r="B1009" s="100" t="s">
        <v>204</v>
      </c>
      <c r="C1009" s="100" t="s">
        <v>200</v>
      </c>
      <c r="D1009" s="101">
        <v>44102</v>
      </c>
      <c r="E1009" s="100" t="s">
        <v>724</v>
      </c>
      <c r="F1009" s="100" t="s">
        <v>234</v>
      </c>
      <c r="G1009" s="100" t="s">
        <v>726</v>
      </c>
      <c r="H1009" s="100" t="s">
        <v>789</v>
      </c>
      <c r="I1009" s="100">
        <v>21.68</v>
      </c>
      <c r="J1009" s="100"/>
      <c r="K1009" s="100">
        <v>-21.68</v>
      </c>
    </row>
    <row r="1010" spans="1:11" x14ac:dyDescent="0.3">
      <c r="A1010" s="100" t="s">
        <v>142</v>
      </c>
      <c r="B1010" s="100" t="s">
        <v>204</v>
      </c>
      <c r="C1010" s="100" t="s">
        <v>200</v>
      </c>
      <c r="D1010" s="101">
        <v>44102</v>
      </c>
      <c r="E1010" s="100" t="s">
        <v>724</v>
      </c>
      <c r="F1010" s="100" t="s">
        <v>234</v>
      </c>
      <c r="G1010" s="100" t="s">
        <v>726</v>
      </c>
      <c r="H1010" s="100" t="s">
        <v>788</v>
      </c>
      <c r="I1010" s="100">
        <v>5.89</v>
      </c>
      <c r="J1010" s="100"/>
      <c r="K1010" s="100">
        <v>-5.89</v>
      </c>
    </row>
    <row r="1011" spans="1:11" x14ac:dyDescent="0.3">
      <c r="A1011" s="100" t="s">
        <v>142</v>
      </c>
      <c r="B1011" s="100" t="s">
        <v>204</v>
      </c>
      <c r="C1011" s="100" t="s">
        <v>200</v>
      </c>
      <c r="D1011" s="101">
        <v>44105</v>
      </c>
      <c r="E1011" s="100" t="s">
        <v>1064</v>
      </c>
      <c r="F1011" s="100" t="s">
        <v>234</v>
      </c>
      <c r="G1011" s="100" t="s">
        <v>877</v>
      </c>
      <c r="H1011" s="100" t="s">
        <v>877</v>
      </c>
      <c r="I1011" s="100"/>
      <c r="J1011" s="100">
        <v>1000</v>
      </c>
      <c r="K1011" s="100">
        <v>1000</v>
      </c>
    </row>
    <row r="1012" spans="1:11" x14ac:dyDescent="0.3">
      <c r="A1012" s="100" t="s">
        <v>142</v>
      </c>
      <c r="B1012" s="100" t="s">
        <v>204</v>
      </c>
      <c r="C1012" s="100" t="s">
        <v>200</v>
      </c>
      <c r="D1012" s="101">
        <v>44110</v>
      </c>
      <c r="E1012" s="100" t="s">
        <v>1092</v>
      </c>
      <c r="F1012" s="100" t="s">
        <v>234</v>
      </c>
      <c r="G1012" s="100" t="s">
        <v>1094</v>
      </c>
      <c r="H1012" s="100" t="s">
        <v>1212</v>
      </c>
      <c r="I1012" s="100">
        <v>130</v>
      </c>
      <c r="J1012" s="100"/>
      <c r="K1012" s="100">
        <v>-130</v>
      </c>
    </row>
    <row r="1013" spans="1:11" x14ac:dyDescent="0.3">
      <c r="A1013" s="100" t="s">
        <v>142</v>
      </c>
      <c r="B1013" s="100" t="s">
        <v>204</v>
      </c>
      <c r="C1013" s="100" t="s">
        <v>200</v>
      </c>
      <c r="D1013" s="101">
        <v>44112</v>
      </c>
      <c r="E1013" s="100" t="s">
        <v>919</v>
      </c>
      <c r="F1013" s="100" t="s">
        <v>234</v>
      </c>
      <c r="G1013" s="100" t="s">
        <v>1213</v>
      </c>
      <c r="H1013" s="100" t="s">
        <v>767</v>
      </c>
      <c r="I1013" s="100">
        <v>31.72</v>
      </c>
      <c r="J1013" s="100"/>
      <c r="K1013" s="100">
        <v>-31.72</v>
      </c>
    </row>
    <row r="1014" spans="1:11" x14ac:dyDescent="0.3">
      <c r="A1014" s="100" t="s">
        <v>142</v>
      </c>
      <c r="B1014" s="100" t="s">
        <v>204</v>
      </c>
      <c r="C1014" s="100" t="s">
        <v>200</v>
      </c>
      <c r="D1014" s="101">
        <v>44112</v>
      </c>
      <c r="E1014" s="100" t="s">
        <v>919</v>
      </c>
      <c r="F1014" s="100" t="s">
        <v>234</v>
      </c>
      <c r="G1014" s="100" t="s">
        <v>1213</v>
      </c>
      <c r="H1014" s="100" t="s">
        <v>767</v>
      </c>
      <c r="I1014" s="100">
        <v>54.59</v>
      </c>
      <c r="J1014" s="100"/>
      <c r="K1014" s="100">
        <v>-54.59</v>
      </c>
    </row>
    <row r="1015" spans="1:11" x14ac:dyDescent="0.3">
      <c r="A1015" s="100" t="s">
        <v>142</v>
      </c>
      <c r="B1015" s="100" t="s">
        <v>204</v>
      </c>
      <c r="C1015" s="100" t="s">
        <v>200</v>
      </c>
      <c r="D1015" s="101">
        <v>44112</v>
      </c>
      <c r="E1015" s="100" t="s">
        <v>919</v>
      </c>
      <c r="F1015" s="100" t="s">
        <v>234</v>
      </c>
      <c r="G1015" s="100" t="s">
        <v>1213</v>
      </c>
      <c r="H1015" s="100" t="s">
        <v>758</v>
      </c>
      <c r="I1015" s="100">
        <v>36.6</v>
      </c>
      <c r="J1015" s="100"/>
      <c r="K1015" s="100">
        <v>-36.6</v>
      </c>
    </row>
    <row r="1016" spans="1:11" x14ac:dyDescent="0.3">
      <c r="A1016" s="100" t="s">
        <v>142</v>
      </c>
      <c r="B1016" s="100" t="s">
        <v>204</v>
      </c>
      <c r="C1016" s="100" t="s">
        <v>200</v>
      </c>
      <c r="D1016" s="101">
        <v>44112</v>
      </c>
      <c r="E1016" s="100" t="s">
        <v>919</v>
      </c>
      <c r="F1016" s="100" t="s">
        <v>234</v>
      </c>
      <c r="G1016" s="100" t="s">
        <v>1213</v>
      </c>
      <c r="H1016" s="100" t="s">
        <v>798</v>
      </c>
      <c r="I1016" s="100">
        <v>46.94</v>
      </c>
      <c r="J1016" s="100"/>
      <c r="K1016" s="100">
        <v>-46.94</v>
      </c>
    </row>
    <row r="1017" spans="1:11" x14ac:dyDescent="0.3">
      <c r="A1017" s="100" t="s">
        <v>142</v>
      </c>
      <c r="B1017" s="100" t="s">
        <v>204</v>
      </c>
      <c r="C1017" s="100" t="s">
        <v>200</v>
      </c>
      <c r="D1017" s="101">
        <v>44112</v>
      </c>
      <c r="E1017" s="100" t="s">
        <v>919</v>
      </c>
      <c r="F1017" s="100" t="s">
        <v>234</v>
      </c>
      <c r="G1017" s="100" t="s">
        <v>1213</v>
      </c>
      <c r="H1017" s="100" t="s">
        <v>833</v>
      </c>
      <c r="I1017" s="100">
        <v>32</v>
      </c>
      <c r="J1017" s="100"/>
      <c r="K1017" s="100">
        <v>-32</v>
      </c>
    </row>
    <row r="1018" spans="1:11" x14ac:dyDescent="0.3">
      <c r="A1018" s="100" t="s">
        <v>142</v>
      </c>
      <c r="B1018" s="100" t="s">
        <v>204</v>
      </c>
      <c r="C1018" s="100" t="s">
        <v>200</v>
      </c>
      <c r="D1018" s="101">
        <v>44112</v>
      </c>
      <c r="E1018" s="100" t="s">
        <v>919</v>
      </c>
      <c r="F1018" s="100" t="s">
        <v>234</v>
      </c>
      <c r="G1018" s="100" t="s">
        <v>1213</v>
      </c>
      <c r="H1018" s="100" t="s">
        <v>767</v>
      </c>
      <c r="I1018" s="100">
        <v>73.739999999999995</v>
      </c>
      <c r="J1018" s="100"/>
      <c r="K1018" s="100">
        <v>-73.739999999999995</v>
      </c>
    </row>
    <row r="1019" spans="1:11" x14ac:dyDescent="0.3">
      <c r="A1019" s="100" t="s">
        <v>142</v>
      </c>
      <c r="B1019" s="100" t="s">
        <v>204</v>
      </c>
      <c r="C1019" s="100" t="s">
        <v>200</v>
      </c>
      <c r="D1019" s="101">
        <v>44112</v>
      </c>
      <c r="E1019" s="100" t="s">
        <v>919</v>
      </c>
      <c r="F1019" s="100" t="s">
        <v>234</v>
      </c>
      <c r="G1019" s="100" t="s">
        <v>1213</v>
      </c>
      <c r="H1019" s="100" t="s">
        <v>1214</v>
      </c>
      <c r="I1019" s="100">
        <v>8.83</v>
      </c>
      <c r="J1019" s="100"/>
      <c r="K1019" s="100">
        <v>-8.83</v>
      </c>
    </row>
    <row r="1020" spans="1:11" x14ac:dyDescent="0.3">
      <c r="A1020" s="100" t="s">
        <v>142</v>
      </c>
      <c r="B1020" s="100" t="s">
        <v>204</v>
      </c>
      <c r="C1020" s="100" t="s">
        <v>200</v>
      </c>
      <c r="D1020" s="101">
        <v>44112</v>
      </c>
      <c r="E1020" s="100" t="s">
        <v>919</v>
      </c>
      <c r="F1020" s="100" t="s">
        <v>234</v>
      </c>
      <c r="G1020" s="100" t="s">
        <v>1213</v>
      </c>
      <c r="H1020" s="100" t="s">
        <v>756</v>
      </c>
      <c r="I1020" s="100">
        <v>9.94</v>
      </c>
      <c r="J1020" s="100"/>
      <c r="K1020" s="100">
        <v>-9.94</v>
      </c>
    </row>
    <row r="1021" spans="1:11" x14ac:dyDescent="0.3">
      <c r="A1021" s="100" t="s">
        <v>142</v>
      </c>
      <c r="B1021" s="100" t="s">
        <v>204</v>
      </c>
      <c r="C1021" s="100" t="s">
        <v>200</v>
      </c>
      <c r="D1021" s="101">
        <v>44112</v>
      </c>
      <c r="E1021" s="100" t="s">
        <v>919</v>
      </c>
      <c r="F1021" s="100" t="s">
        <v>234</v>
      </c>
      <c r="G1021" s="100" t="s">
        <v>1213</v>
      </c>
      <c r="H1021" s="100" t="s">
        <v>756</v>
      </c>
      <c r="I1021" s="100">
        <v>30</v>
      </c>
      <c r="J1021" s="100"/>
      <c r="K1021" s="100">
        <v>-30</v>
      </c>
    </row>
    <row r="1022" spans="1:11" x14ac:dyDescent="0.3">
      <c r="A1022" s="100" t="s">
        <v>142</v>
      </c>
      <c r="B1022" s="100" t="s">
        <v>204</v>
      </c>
      <c r="C1022" s="100" t="s">
        <v>200</v>
      </c>
      <c r="D1022" s="101">
        <v>44112</v>
      </c>
      <c r="E1022" s="100" t="s">
        <v>919</v>
      </c>
      <c r="F1022" s="100" t="s">
        <v>234</v>
      </c>
      <c r="G1022" s="100" t="s">
        <v>1213</v>
      </c>
      <c r="H1022" s="100" t="s">
        <v>756</v>
      </c>
      <c r="I1022" s="100">
        <v>50</v>
      </c>
      <c r="J1022" s="100"/>
      <c r="K1022" s="100">
        <v>-50</v>
      </c>
    </row>
    <row r="1023" spans="1:11" x14ac:dyDescent="0.3">
      <c r="A1023" s="100" t="s">
        <v>142</v>
      </c>
      <c r="B1023" s="100" t="s">
        <v>204</v>
      </c>
      <c r="C1023" s="100" t="s">
        <v>200</v>
      </c>
      <c r="D1023" s="101">
        <v>44112</v>
      </c>
      <c r="E1023" s="100" t="s">
        <v>919</v>
      </c>
      <c r="F1023" s="100" t="s">
        <v>234</v>
      </c>
      <c r="G1023" s="100" t="s">
        <v>1213</v>
      </c>
      <c r="H1023" s="100" t="s">
        <v>1215</v>
      </c>
      <c r="I1023" s="100">
        <v>30</v>
      </c>
      <c r="J1023" s="100"/>
      <c r="K1023" s="100">
        <v>-30</v>
      </c>
    </row>
    <row r="1024" spans="1:11" x14ac:dyDescent="0.3">
      <c r="A1024" s="100" t="s">
        <v>142</v>
      </c>
      <c r="B1024" s="100" t="s">
        <v>204</v>
      </c>
      <c r="C1024" s="100" t="s">
        <v>200</v>
      </c>
      <c r="D1024" s="101">
        <v>44112</v>
      </c>
      <c r="E1024" s="100" t="s">
        <v>919</v>
      </c>
      <c r="F1024" s="100" t="s">
        <v>234</v>
      </c>
      <c r="G1024" s="100" t="s">
        <v>1213</v>
      </c>
      <c r="H1024" s="100" t="s">
        <v>1216</v>
      </c>
      <c r="I1024" s="100">
        <v>22.48</v>
      </c>
      <c r="J1024" s="100"/>
      <c r="K1024" s="100">
        <v>-22.48</v>
      </c>
    </row>
    <row r="1025" spans="1:11" x14ac:dyDescent="0.3">
      <c r="A1025" s="100" t="s">
        <v>142</v>
      </c>
      <c r="B1025" s="100" t="s">
        <v>204</v>
      </c>
      <c r="C1025" s="100" t="s">
        <v>200</v>
      </c>
      <c r="D1025" s="101">
        <v>44112</v>
      </c>
      <c r="E1025" s="100" t="s">
        <v>919</v>
      </c>
      <c r="F1025" s="100" t="s">
        <v>234</v>
      </c>
      <c r="G1025" s="100" t="s">
        <v>1213</v>
      </c>
      <c r="H1025" s="100" t="s">
        <v>1216</v>
      </c>
      <c r="I1025" s="100">
        <v>767.82</v>
      </c>
      <c r="J1025" s="100"/>
      <c r="K1025" s="100">
        <v>-767.82</v>
      </c>
    </row>
    <row r="1026" spans="1:11" x14ac:dyDescent="0.3">
      <c r="A1026" s="100" t="s">
        <v>142</v>
      </c>
      <c r="B1026" s="100" t="s">
        <v>204</v>
      </c>
      <c r="C1026" s="100" t="s">
        <v>200</v>
      </c>
      <c r="D1026" s="101">
        <v>44112</v>
      </c>
      <c r="E1026" s="100" t="s">
        <v>919</v>
      </c>
      <c r="F1026" s="100" t="s">
        <v>234</v>
      </c>
      <c r="G1026" s="100" t="s">
        <v>1213</v>
      </c>
      <c r="H1026" s="100" t="s">
        <v>1215</v>
      </c>
      <c r="I1026" s="100">
        <v>30</v>
      </c>
      <c r="J1026" s="100"/>
      <c r="K1026" s="100">
        <v>-30</v>
      </c>
    </row>
    <row r="1027" spans="1:11" x14ac:dyDescent="0.3">
      <c r="A1027" s="100" t="s">
        <v>142</v>
      </c>
      <c r="B1027" s="100" t="s">
        <v>204</v>
      </c>
      <c r="C1027" s="100" t="s">
        <v>200</v>
      </c>
      <c r="D1027" s="101">
        <v>44112</v>
      </c>
      <c r="E1027" s="100" t="s">
        <v>919</v>
      </c>
      <c r="F1027" s="100" t="s">
        <v>234</v>
      </c>
      <c r="G1027" s="100" t="s">
        <v>1213</v>
      </c>
      <c r="H1027" s="100" t="s">
        <v>798</v>
      </c>
      <c r="I1027" s="100">
        <v>67.7</v>
      </c>
      <c r="J1027" s="100"/>
      <c r="K1027" s="100">
        <v>-67.7</v>
      </c>
    </row>
    <row r="1028" spans="1:11" x14ac:dyDescent="0.3">
      <c r="A1028" s="100" t="s">
        <v>142</v>
      </c>
      <c r="B1028" s="100" t="s">
        <v>204</v>
      </c>
      <c r="C1028" s="100" t="s">
        <v>200</v>
      </c>
      <c r="D1028" s="101">
        <v>44112</v>
      </c>
      <c r="E1028" s="100" t="s">
        <v>919</v>
      </c>
      <c r="F1028" s="100" t="s">
        <v>234</v>
      </c>
      <c r="G1028" s="100" t="s">
        <v>1213</v>
      </c>
      <c r="H1028" s="100" t="s">
        <v>249</v>
      </c>
      <c r="I1028" s="100">
        <v>5.66</v>
      </c>
      <c r="J1028" s="100"/>
      <c r="K1028" s="100">
        <v>-5.66</v>
      </c>
    </row>
    <row r="1029" spans="1:11" x14ac:dyDescent="0.3">
      <c r="A1029" s="100" t="s">
        <v>142</v>
      </c>
      <c r="B1029" s="100" t="s">
        <v>204</v>
      </c>
      <c r="C1029" s="100" t="s">
        <v>200</v>
      </c>
      <c r="D1029" s="101">
        <v>44112</v>
      </c>
      <c r="E1029" s="100" t="s">
        <v>919</v>
      </c>
      <c r="F1029" s="100" t="s">
        <v>234</v>
      </c>
      <c r="G1029" s="100" t="s">
        <v>1213</v>
      </c>
      <c r="H1029" s="100" t="s">
        <v>1219</v>
      </c>
      <c r="I1029" s="100">
        <v>37.04</v>
      </c>
      <c r="J1029" s="100"/>
      <c r="K1029" s="100">
        <v>-37.04</v>
      </c>
    </row>
    <row r="1030" spans="1:11" x14ac:dyDescent="0.3">
      <c r="A1030" s="100" t="s">
        <v>142</v>
      </c>
      <c r="B1030" s="100" t="s">
        <v>204</v>
      </c>
      <c r="C1030" s="100" t="s">
        <v>200</v>
      </c>
      <c r="D1030" s="101">
        <v>44112</v>
      </c>
      <c r="E1030" s="100" t="s">
        <v>919</v>
      </c>
      <c r="F1030" s="100" t="s">
        <v>234</v>
      </c>
      <c r="G1030" s="100" t="s">
        <v>1213</v>
      </c>
      <c r="H1030" s="100" t="s">
        <v>1219</v>
      </c>
      <c r="I1030" s="100">
        <v>70.55</v>
      </c>
      <c r="J1030" s="100"/>
      <c r="K1030" s="100">
        <v>-70.55</v>
      </c>
    </row>
    <row r="1031" spans="1:11" x14ac:dyDescent="0.3">
      <c r="A1031" s="100" t="s">
        <v>142</v>
      </c>
      <c r="B1031" s="100" t="s">
        <v>204</v>
      </c>
      <c r="C1031" s="100" t="s">
        <v>200</v>
      </c>
      <c r="D1031" s="101">
        <v>44112</v>
      </c>
      <c r="E1031" s="100" t="s">
        <v>919</v>
      </c>
      <c r="F1031" s="100" t="s">
        <v>234</v>
      </c>
      <c r="G1031" s="100" t="s">
        <v>1213</v>
      </c>
      <c r="H1031" s="100" t="s">
        <v>1217</v>
      </c>
      <c r="I1031" s="100">
        <v>39.54</v>
      </c>
      <c r="J1031" s="100"/>
      <c r="K1031" s="100">
        <v>-39.54</v>
      </c>
    </row>
    <row r="1032" spans="1:11" x14ac:dyDescent="0.3">
      <c r="A1032" s="100" t="s">
        <v>142</v>
      </c>
      <c r="B1032" s="100" t="s">
        <v>204</v>
      </c>
      <c r="C1032" s="100" t="s">
        <v>200</v>
      </c>
      <c r="D1032" s="101">
        <v>44112</v>
      </c>
      <c r="E1032" s="100" t="s">
        <v>919</v>
      </c>
      <c r="F1032" s="100" t="s">
        <v>234</v>
      </c>
      <c r="G1032" s="100" t="s">
        <v>1213</v>
      </c>
      <c r="H1032" s="100" t="s">
        <v>1218</v>
      </c>
      <c r="I1032" s="100">
        <v>44.35</v>
      </c>
      <c r="J1032" s="100"/>
      <c r="K1032" s="100">
        <v>-44.35</v>
      </c>
    </row>
    <row r="1033" spans="1:11" x14ac:dyDescent="0.3">
      <c r="A1033" s="100" t="s">
        <v>142</v>
      </c>
      <c r="B1033" s="100" t="s">
        <v>204</v>
      </c>
      <c r="C1033" s="100" t="s">
        <v>200</v>
      </c>
      <c r="D1033" s="101">
        <v>44112</v>
      </c>
      <c r="E1033" s="100" t="s">
        <v>919</v>
      </c>
      <c r="F1033" s="100" t="s">
        <v>234</v>
      </c>
      <c r="G1033" s="100" t="s">
        <v>1213</v>
      </c>
      <c r="H1033" s="100" t="s">
        <v>767</v>
      </c>
      <c r="I1033" s="100">
        <v>71.28</v>
      </c>
      <c r="J1033" s="100"/>
      <c r="K1033" s="100">
        <v>-71.28</v>
      </c>
    </row>
    <row r="1034" spans="1:11" x14ac:dyDescent="0.3">
      <c r="A1034" s="100" t="s">
        <v>142</v>
      </c>
      <c r="B1034" s="100" t="s">
        <v>204</v>
      </c>
      <c r="C1034" s="100" t="s">
        <v>200</v>
      </c>
      <c r="D1034" s="101">
        <v>44112</v>
      </c>
      <c r="E1034" s="100" t="s">
        <v>919</v>
      </c>
      <c r="F1034" s="100" t="s">
        <v>234</v>
      </c>
      <c r="G1034" s="100" t="s">
        <v>1213</v>
      </c>
      <c r="H1034" s="100" t="s">
        <v>778</v>
      </c>
      <c r="I1034" s="100">
        <v>45</v>
      </c>
      <c r="J1034" s="100"/>
      <c r="K1034" s="100">
        <v>-45</v>
      </c>
    </row>
    <row r="1035" spans="1:11" x14ac:dyDescent="0.3">
      <c r="A1035" s="100" t="s">
        <v>142</v>
      </c>
      <c r="B1035" s="100" t="s">
        <v>204</v>
      </c>
      <c r="C1035" s="100" t="s">
        <v>200</v>
      </c>
      <c r="D1035" s="101">
        <v>44112</v>
      </c>
      <c r="E1035" s="100" t="s">
        <v>919</v>
      </c>
      <c r="F1035" s="100" t="s">
        <v>234</v>
      </c>
      <c r="G1035" s="100" t="s">
        <v>1213</v>
      </c>
      <c r="H1035" s="100" t="s">
        <v>778</v>
      </c>
      <c r="I1035" s="100">
        <v>45</v>
      </c>
      <c r="J1035" s="100"/>
      <c r="K1035" s="100">
        <v>-45</v>
      </c>
    </row>
    <row r="1036" spans="1:11" x14ac:dyDescent="0.3">
      <c r="A1036" s="100" t="s">
        <v>142</v>
      </c>
      <c r="B1036" s="100" t="s">
        <v>204</v>
      </c>
      <c r="C1036" s="100" t="s">
        <v>200</v>
      </c>
      <c r="D1036" s="101">
        <v>44112</v>
      </c>
      <c r="E1036" s="100" t="s">
        <v>919</v>
      </c>
      <c r="F1036" s="100" t="s">
        <v>234</v>
      </c>
      <c r="G1036" s="100" t="s">
        <v>1213</v>
      </c>
      <c r="H1036" s="100" t="s">
        <v>1233</v>
      </c>
      <c r="I1036" s="100">
        <v>12.99</v>
      </c>
      <c r="J1036" s="100"/>
      <c r="K1036" s="100">
        <v>-12.99</v>
      </c>
    </row>
    <row r="1037" spans="1:11" x14ac:dyDescent="0.3">
      <c r="A1037" s="100" t="s">
        <v>142</v>
      </c>
      <c r="B1037" s="100" t="s">
        <v>204</v>
      </c>
      <c r="C1037" s="100" t="s">
        <v>200</v>
      </c>
      <c r="D1037" s="101">
        <v>44112</v>
      </c>
      <c r="E1037" s="100" t="s">
        <v>919</v>
      </c>
      <c r="F1037" s="100" t="s">
        <v>234</v>
      </c>
      <c r="G1037" s="100" t="s">
        <v>1213</v>
      </c>
      <c r="H1037" s="100" t="s">
        <v>1224</v>
      </c>
      <c r="I1037" s="100">
        <v>2</v>
      </c>
      <c r="J1037" s="100"/>
      <c r="K1037" s="100">
        <v>-2</v>
      </c>
    </row>
    <row r="1038" spans="1:11" x14ac:dyDescent="0.3">
      <c r="A1038" s="100" t="s">
        <v>142</v>
      </c>
      <c r="B1038" s="100" t="s">
        <v>204</v>
      </c>
      <c r="C1038" s="100" t="s">
        <v>200</v>
      </c>
      <c r="D1038" s="101">
        <v>44112</v>
      </c>
      <c r="E1038" s="100" t="s">
        <v>919</v>
      </c>
      <c r="F1038" s="100" t="s">
        <v>234</v>
      </c>
      <c r="G1038" s="100" t="s">
        <v>1213</v>
      </c>
      <c r="H1038" s="100" t="s">
        <v>1224</v>
      </c>
      <c r="I1038" s="100">
        <v>10.91</v>
      </c>
      <c r="J1038" s="100"/>
      <c r="K1038" s="100">
        <v>-10.91</v>
      </c>
    </row>
    <row r="1039" spans="1:11" x14ac:dyDescent="0.3">
      <c r="A1039" s="100" t="s">
        <v>142</v>
      </c>
      <c r="B1039" s="100" t="s">
        <v>204</v>
      </c>
      <c r="C1039" s="100" t="s">
        <v>200</v>
      </c>
      <c r="D1039" s="101">
        <v>44112</v>
      </c>
      <c r="E1039" s="100" t="s">
        <v>919</v>
      </c>
      <c r="F1039" s="100" t="s">
        <v>234</v>
      </c>
      <c r="G1039" s="100" t="s">
        <v>1213</v>
      </c>
      <c r="H1039" s="100" t="s">
        <v>1228</v>
      </c>
      <c r="I1039" s="100">
        <v>10.75</v>
      </c>
      <c r="J1039" s="100"/>
      <c r="K1039" s="100">
        <v>-10.75</v>
      </c>
    </row>
    <row r="1040" spans="1:11" x14ac:dyDescent="0.3">
      <c r="A1040" s="100" t="s">
        <v>142</v>
      </c>
      <c r="B1040" s="100" t="s">
        <v>204</v>
      </c>
      <c r="C1040" s="100" t="s">
        <v>200</v>
      </c>
      <c r="D1040" s="101">
        <v>44112</v>
      </c>
      <c r="E1040" s="100" t="s">
        <v>919</v>
      </c>
      <c r="F1040" s="100" t="s">
        <v>234</v>
      </c>
      <c r="G1040" s="100" t="s">
        <v>1213</v>
      </c>
      <c r="H1040" s="100" t="s">
        <v>1230</v>
      </c>
      <c r="I1040" s="100">
        <v>2.16</v>
      </c>
      <c r="J1040" s="100"/>
      <c r="K1040" s="100">
        <v>-2.16</v>
      </c>
    </row>
    <row r="1041" spans="1:11" x14ac:dyDescent="0.3">
      <c r="A1041" s="100" t="s">
        <v>142</v>
      </c>
      <c r="B1041" s="100" t="s">
        <v>204</v>
      </c>
      <c r="C1041" s="100" t="s">
        <v>200</v>
      </c>
      <c r="D1041" s="101">
        <v>44112</v>
      </c>
      <c r="E1041" s="100" t="s">
        <v>919</v>
      </c>
      <c r="F1041" s="100" t="s">
        <v>234</v>
      </c>
      <c r="G1041" s="100" t="s">
        <v>1213</v>
      </c>
      <c r="H1041" s="100" t="s">
        <v>1230</v>
      </c>
      <c r="I1041" s="100">
        <v>29.87</v>
      </c>
      <c r="J1041" s="100"/>
      <c r="K1041" s="100">
        <v>-29.87</v>
      </c>
    </row>
    <row r="1042" spans="1:11" x14ac:dyDescent="0.3">
      <c r="A1042" s="100" t="s">
        <v>142</v>
      </c>
      <c r="B1042" s="100" t="s">
        <v>204</v>
      </c>
      <c r="C1042" s="100" t="s">
        <v>200</v>
      </c>
      <c r="D1042" s="101">
        <v>44112</v>
      </c>
      <c r="E1042" s="100" t="s">
        <v>919</v>
      </c>
      <c r="F1042" s="100" t="s">
        <v>234</v>
      </c>
      <c r="G1042" s="100" t="s">
        <v>1213</v>
      </c>
      <c r="H1042" s="100" t="s">
        <v>1230</v>
      </c>
      <c r="I1042" s="100">
        <v>53.37</v>
      </c>
      <c r="J1042" s="100"/>
      <c r="K1042" s="100">
        <v>-53.37</v>
      </c>
    </row>
    <row r="1043" spans="1:11" x14ac:dyDescent="0.3">
      <c r="A1043" s="100" t="s">
        <v>142</v>
      </c>
      <c r="B1043" s="100" t="s">
        <v>204</v>
      </c>
      <c r="C1043" s="100" t="s">
        <v>200</v>
      </c>
      <c r="D1043" s="101">
        <v>44112</v>
      </c>
      <c r="E1043" s="100" t="s">
        <v>919</v>
      </c>
      <c r="F1043" s="100" t="s">
        <v>234</v>
      </c>
      <c r="G1043" s="100" t="s">
        <v>1213</v>
      </c>
      <c r="H1043" s="100" t="s">
        <v>1226</v>
      </c>
      <c r="I1043" s="100">
        <v>2</v>
      </c>
      <c r="J1043" s="100"/>
      <c r="K1043" s="100">
        <v>-2</v>
      </c>
    </row>
    <row r="1044" spans="1:11" x14ac:dyDescent="0.3">
      <c r="A1044" s="100" t="s">
        <v>142</v>
      </c>
      <c r="B1044" s="100" t="s">
        <v>204</v>
      </c>
      <c r="C1044" s="100" t="s">
        <v>200</v>
      </c>
      <c r="D1044" s="101">
        <v>44112</v>
      </c>
      <c r="E1044" s="100" t="s">
        <v>919</v>
      </c>
      <c r="F1044" s="100" t="s">
        <v>234</v>
      </c>
      <c r="G1044" s="100" t="s">
        <v>1213</v>
      </c>
      <c r="H1044" s="100" t="s">
        <v>1226</v>
      </c>
      <c r="I1044" s="100">
        <v>11.18</v>
      </c>
      <c r="J1044" s="100"/>
      <c r="K1044" s="100">
        <v>-11.18</v>
      </c>
    </row>
    <row r="1045" spans="1:11" x14ac:dyDescent="0.3">
      <c r="A1045" s="100" t="s">
        <v>142</v>
      </c>
      <c r="B1045" s="100" t="s">
        <v>204</v>
      </c>
      <c r="C1045" s="100" t="s">
        <v>200</v>
      </c>
      <c r="D1045" s="101">
        <v>44112</v>
      </c>
      <c r="E1045" s="100" t="s">
        <v>919</v>
      </c>
      <c r="F1045" s="100" t="s">
        <v>234</v>
      </c>
      <c r="G1045" s="100" t="s">
        <v>1213</v>
      </c>
      <c r="H1045" s="100" t="s">
        <v>1227</v>
      </c>
      <c r="I1045" s="100">
        <v>2</v>
      </c>
      <c r="J1045" s="100"/>
      <c r="K1045" s="100">
        <v>-2</v>
      </c>
    </row>
    <row r="1046" spans="1:11" x14ac:dyDescent="0.3">
      <c r="A1046" s="100" t="s">
        <v>142</v>
      </c>
      <c r="B1046" s="100" t="s">
        <v>204</v>
      </c>
      <c r="C1046" s="100" t="s">
        <v>200</v>
      </c>
      <c r="D1046" s="101">
        <v>44112</v>
      </c>
      <c r="E1046" s="100" t="s">
        <v>919</v>
      </c>
      <c r="F1046" s="100" t="s">
        <v>234</v>
      </c>
      <c r="G1046" s="100" t="s">
        <v>1213</v>
      </c>
      <c r="H1046" s="100" t="s">
        <v>1227</v>
      </c>
      <c r="I1046" s="100">
        <v>12.98</v>
      </c>
      <c r="J1046" s="100"/>
      <c r="K1046" s="100">
        <v>-12.98</v>
      </c>
    </row>
    <row r="1047" spans="1:11" x14ac:dyDescent="0.3">
      <c r="A1047" s="100" t="s">
        <v>142</v>
      </c>
      <c r="B1047" s="100" t="s">
        <v>204</v>
      </c>
      <c r="C1047" s="100" t="s">
        <v>200</v>
      </c>
      <c r="D1047" s="101">
        <v>44112</v>
      </c>
      <c r="E1047" s="100" t="s">
        <v>919</v>
      </c>
      <c r="F1047" s="100" t="s">
        <v>234</v>
      </c>
      <c r="G1047" s="100" t="s">
        <v>1213</v>
      </c>
      <c r="H1047" s="100" t="s">
        <v>1228</v>
      </c>
      <c r="I1047" s="100">
        <v>2</v>
      </c>
      <c r="J1047" s="100"/>
      <c r="K1047" s="100">
        <v>-2</v>
      </c>
    </row>
    <row r="1048" spans="1:11" x14ac:dyDescent="0.3">
      <c r="A1048" s="100" t="s">
        <v>142</v>
      </c>
      <c r="B1048" s="100" t="s">
        <v>204</v>
      </c>
      <c r="C1048" s="100" t="s">
        <v>200</v>
      </c>
      <c r="D1048" s="101">
        <v>44112</v>
      </c>
      <c r="E1048" s="100" t="s">
        <v>919</v>
      </c>
      <c r="F1048" s="100" t="s">
        <v>234</v>
      </c>
      <c r="G1048" s="100" t="s">
        <v>1213</v>
      </c>
      <c r="H1048" s="100" t="s">
        <v>779</v>
      </c>
      <c r="I1048" s="100">
        <v>51.03</v>
      </c>
      <c r="J1048" s="100"/>
      <c r="K1048" s="100">
        <v>-51.03</v>
      </c>
    </row>
    <row r="1049" spans="1:11" x14ac:dyDescent="0.3">
      <c r="A1049" s="100" t="s">
        <v>142</v>
      </c>
      <c r="B1049" s="100" t="s">
        <v>204</v>
      </c>
      <c r="C1049" s="100" t="s">
        <v>200</v>
      </c>
      <c r="D1049" s="101">
        <v>44112</v>
      </c>
      <c r="E1049" s="100" t="s">
        <v>919</v>
      </c>
      <c r="F1049" s="100" t="s">
        <v>234</v>
      </c>
      <c r="G1049" s="100" t="s">
        <v>1213</v>
      </c>
      <c r="H1049" s="100" t="s">
        <v>774</v>
      </c>
      <c r="I1049" s="100">
        <v>46.13</v>
      </c>
      <c r="J1049" s="100"/>
      <c r="K1049" s="100">
        <v>-46.13</v>
      </c>
    </row>
    <row r="1050" spans="1:11" x14ac:dyDescent="0.3">
      <c r="A1050" s="100" t="s">
        <v>142</v>
      </c>
      <c r="B1050" s="100" t="s">
        <v>204</v>
      </c>
      <c r="C1050" s="100" t="s">
        <v>200</v>
      </c>
      <c r="D1050" s="101">
        <v>44112</v>
      </c>
      <c r="E1050" s="100" t="s">
        <v>919</v>
      </c>
      <c r="F1050" s="100" t="s">
        <v>234</v>
      </c>
      <c r="G1050" s="100" t="s">
        <v>1213</v>
      </c>
      <c r="H1050" s="100" t="s">
        <v>1231</v>
      </c>
      <c r="I1050" s="100">
        <v>52.15</v>
      </c>
      <c r="J1050" s="100"/>
      <c r="K1050" s="100">
        <v>-52.15</v>
      </c>
    </row>
    <row r="1051" spans="1:11" x14ac:dyDescent="0.3">
      <c r="A1051" s="100" t="s">
        <v>142</v>
      </c>
      <c r="B1051" s="100" t="s">
        <v>204</v>
      </c>
      <c r="C1051" s="100" t="s">
        <v>200</v>
      </c>
      <c r="D1051" s="101">
        <v>44112</v>
      </c>
      <c r="E1051" s="100" t="s">
        <v>919</v>
      </c>
      <c r="F1051" s="100" t="s">
        <v>234</v>
      </c>
      <c r="G1051" s="100" t="s">
        <v>1213</v>
      </c>
      <c r="H1051" s="100" t="s">
        <v>780</v>
      </c>
      <c r="I1051" s="100">
        <v>41.25</v>
      </c>
      <c r="J1051" s="100"/>
      <c r="K1051" s="100">
        <v>-41.25</v>
      </c>
    </row>
    <row r="1052" spans="1:11" x14ac:dyDescent="0.3">
      <c r="A1052" s="100" t="s">
        <v>142</v>
      </c>
      <c r="B1052" s="100" t="s">
        <v>204</v>
      </c>
      <c r="C1052" s="100" t="s">
        <v>200</v>
      </c>
      <c r="D1052" s="101">
        <v>44112</v>
      </c>
      <c r="E1052" s="100" t="s">
        <v>919</v>
      </c>
      <c r="F1052" s="100" t="s">
        <v>234</v>
      </c>
      <c r="G1052" s="100" t="s">
        <v>1213</v>
      </c>
      <c r="H1052" s="100" t="s">
        <v>1220</v>
      </c>
      <c r="I1052" s="100">
        <v>10.99</v>
      </c>
      <c r="J1052" s="100"/>
      <c r="K1052" s="100">
        <v>-10.99</v>
      </c>
    </row>
    <row r="1053" spans="1:11" x14ac:dyDescent="0.3">
      <c r="A1053" s="100" t="s">
        <v>142</v>
      </c>
      <c r="B1053" s="100" t="s">
        <v>204</v>
      </c>
      <c r="C1053" s="100" t="s">
        <v>200</v>
      </c>
      <c r="D1053" s="101">
        <v>44112</v>
      </c>
      <c r="E1053" s="100" t="s">
        <v>919</v>
      </c>
      <c r="F1053" s="100" t="s">
        <v>234</v>
      </c>
      <c r="G1053" s="100" t="s">
        <v>1213</v>
      </c>
      <c r="H1053" s="100" t="s">
        <v>828</v>
      </c>
      <c r="I1053" s="100">
        <v>2689.76</v>
      </c>
      <c r="J1053" s="100"/>
      <c r="K1053" s="100">
        <v>-2689.76</v>
      </c>
    </row>
    <row r="1054" spans="1:11" x14ac:dyDescent="0.3">
      <c r="A1054" s="100" t="s">
        <v>142</v>
      </c>
      <c r="B1054" s="100" t="s">
        <v>204</v>
      </c>
      <c r="C1054" s="100" t="s">
        <v>200</v>
      </c>
      <c r="D1054" s="101">
        <v>44112</v>
      </c>
      <c r="E1054" s="100" t="s">
        <v>919</v>
      </c>
      <c r="F1054" s="100" t="s">
        <v>234</v>
      </c>
      <c r="G1054" s="100" t="s">
        <v>1213</v>
      </c>
      <c r="H1054" s="100" t="s">
        <v>756</v>
      </c>
      <c r="I1054" s="100">
        <v>12.5</v>
      </c>
      <c r="J1054" s="100"/>
      <c r="K1054" s="100">
        <v>-12.5</v>
      </c>
    </row>
    <row r="1055" spans="1:11" x14ac:dyDescent="0.3">
      <c r="A1055" s="100" t="s">
        <v>142</v>
      </c>
      <c r="B1055" s="100" t="s">
        <v>204</v>
      </c>
      <c r="C1055" s="100" t="s">
        <v>200</v>
      </c>
      <c r="D1055" s="101">
        <v>44112</v>
      </c>
      <c r="E1055" s="100" t="s">
        <v>919</v>
      </c>
      <c r="F1055" s="100" t="s">
        <v>234</v>
      </c>
      <c r="G1055" s="100" t="s">
        <v>1213</v>
      </c>
      <c r="H1055" s="100" t="s">
        <v>1221</v>
      </c>
      <c r="I1055" s="100">
        <v>34</v>
      </c>
      <c r="J1055" s="100"/>
      <c r="K1055" s="100">
        <v>-34</v>
      </c>
    </row>
    <row r="1056" spans="1:11" x14ac:dyDescent="0.3">
      <c r="A1056" s="100" t="s">
        <v>142</v>
      </c>
      <c r="B1056" s="100" t="s">
        <v>204</v>
      </c>
      <c r="C1056" s="100" t="s">
        <v>200</v>
      </c>
      <c r="D1056" s="101">
        <v>44112</v>
      </c>
      <c r="E1056" s="100" t="s">
        <v>919</v>
      </c>
      <c r="F1056" s="100" t="s">
        <v>234</v>
      </c>
      <c r="G1056" s="100" t="s">
        <v>1213</v>
      </c>
      <c r="H1056" s="100" t="s">
        <v>1222</v>
      </c>
      <c r="I1056" s="100">
        <v>1050</v>
      </c>
      <c r="J1056" s="100"/>
      <c r="K1056" s="100">
        <v>-1050</v>
      </c>
    </row>
    <row r="1057" spans="1:11" x14ac:dyDescent="0.3">
      <c r="A1057" s="100" t="s">
        <v>142</v>
      </c>
      <c r="B1057" s="100" t="s">
        <v>204</v>
      </c>
      <c r="C1057" s="100" t="s">
        <v>200</v>
      </c>
      <c r="D1057" s="101">
        <v>44112</v>
      </c>
      <c r="E1057" s="100" t="s">
        <v>919</v>
      </c>
      <c r="F1057" s="100" t="s">
        <v>234</v>
      </c>
      <c r="G1057" s="100" t="s">
        <v>1213</v>
      </c>
      <c r="H1057" s="100" t="s">
        <v>1223</v>
      </c>
      <c r="I1057" s="100">
        <v>3</v>
      </c>
      <c r="J1057" s="100"/>
      <c r="K1057" s="100">
        <v>-3</v>
      </c>
    </row>
    <row r="1058" spans="1:11" x14ac:dyDescent="0.3">
      <c r="A1058" s="100" t="s">
        <v>142</v>
      </c>
      <c r="B1058" s="100" t="s">
        <v>204</v>
      </c>
      <c r="C1058" s="100" t="s">
        <v>200</v>
      </c>
      <c r="D1058" s="101">
        <v>44112</v>
      </c>
      <c r="E1058" s="100" t="s">
        <v>919</v>
      </c>
      <c r="F1058" s="100" t="s">
        <v>234</v>
      </c>
      <c r="G1058" s="100" t="s">
        <v>1213</v>
      </c>
      <c r="H1058" s="100" t="s">
        <v>1220</v>
      </c>
      <c r="I1058" s="100">
        <v>3</v>
      </c>
      <c r="J1058" s="100"/>
      <c r="K1058" s="100">
        <v>-3</v>
      </c>
    </row>
    <row r="1059" spans="1:11" x14ac:dyDescent="0.3">
      <c r="A1059" s="100" t="s">
        <v>142</v>
      </c>
      <c r="B1059" s="100" t="s">
        <v>204</v>
      </c>
      <c r="C1059" s="100" t="s">
        <v>200</v>
      </c>
      <c r="D1059" s="101">
        <v>44112</v>
      </c>
      <c r="E1059" s="100" t="s">
        <v>919</v>
      </c>
      <c r="F1059" s="100" t="s">
        <v>234</v>
      </c>
      <c r="G1059" s="100" t="s">
        <v>1213</v>
      </c>
      <c r="H1059" s="100" t="s">
        <v>1224</v>
      </c>
      <c r="I1059" s="100">
        <v>10.91</v>
      </c>
      <c r="J1059" s="100"/>
      <c r="K1059" s="100">
        <v>-10.91</v>
      </c>
    </row>
    <row r="1060" spans="1:11" x14ac:dyDescent="0.3">
      <c r="A1060" s="100" t="s">
        <v>142</v>
      </c>
      <c r="B1060" s="100" t="s">
        <v>204</v>
      </c>
      <c r="C1060" s="100" t="s">
        <v>200</v>
      </c>
      <c r="D1060" s="101">
        <v>44112</v>
      </c>
      <c r="E1060" s="100" t="s">
        <v>919</v>
      </c>
      <c r="F1060" s="100" t="s">
        <v>234</v>
      </c>
      <c r="G1060" s="100" t="s">
        <v>1213</v>
      </c>
      <c r="H1060" s="100" t="s">
        <v>1225</v>
      </c>
      <c r="I1060" s="100">
        <v>3</v>
      </c>
      <c r="J1060" s="100"/>
      <c r="K1060" s="100">
        <v>-3</v>
      </c>
    </row>
    <row r="1061" spans="1:11" x14ac:dyDescent="0.3">
      <c r="A1061" s="100" t="s">
        <v>142</v>
      </c>
      <c r="B1061" s="100" t="s">
        <v>204</v>
      </c>
      <c r="C1061" s="100" t="s">
        <v>200</v>
      </c>
      <c r="D1061" s="101">
        <v>44112</v>
      </c>
      <c r="E1061" s="100" t="s">
        <v>919</v>
      </c>
      <c r="F1061" s="100" t="s">
        <v>234</v>
      </c>
      <c r="G1061" s="100" t="s">
        <v>1213</v>
      </c>
      <c r="H1061" s="100" t="s">
        <v>1225</v>
      </c>
      <c r="I1061" s="100">
        <v>10.99</v>
      </c>
      <c r="J1061" s="100"/>
      <c r="K1061" s="100">
        <v>-10.99</v>
      </c>
    </row>
    <row r="1062" spans="1:11" x14ac:dyDescent="0.3">
      <c r="A1062" s="100" t="s">
        <v>142</v>
      </c>
      <c r="B1062" s="100" t="s">
        <v>204</v>
      </c>
      <c r="C1062" s="100" t="s">
        <v>200</v>
      </c>
      <c r="D1062" s="101">
        <v>44112</v>
      </c>
      <c r="E1062" s="100" t="s">
        <v>919</v>
      </c>
      <c r="F1062" s="100" t="s">
        <v>234</v>
      </c>
      <c r="G1062" s="100" t="s">
        <v>1213</v>
      </c>
      <c r="H1062" s="100" t="s">
        <v>828</v>
      </c>
      <c r="I1062" s="100">
        <v>71.510000000000005</v>
      </c>
      <c r="J1062" s="100"/>
      <c r="K1062" s="100">
        <v>-71.510000000000005</v>
      </c>
    </row>
    <row r="1063" spans="1:11" x14ac:dyDescent="0.3">
      <c r="A1063" s="100" t="s">
        <v>142</v>
      </c>
      <c r="B1063" s="100" t="s">
        <v>204</v>
      </c>
      <c r="C1063" s="100" t="s">
        <v>200</v>
      </c>
      <c r="D1063" s="101">
        <v>44112</v>
      </c>
      <c r="E1063" s="100" t="s">
        <v>919</v>
      </c>
      <c r="F1063" s="100" t="s">
        <v>234</v>
      </c>
      <c r="G1063" s="100" t="s">
        <v>1213</v>
      </c>
      <c r="H1063" s="100" t="s">
        <v>798</v>
      </c>
      <c r="I1063" s="100">
        <v>47.99</v>
      </c>
      <c r="J1063" s="100"/>
      <c r="K1063" s="100">
        <v>-47.99</v>
      </c>
    </row>
    <row r="1064" spans="1:11" x14ac:dyDescent="0.3">
      <c r="A1064" s="100" t="s">
        <v>142</v>
      </c>
      <c r="B1064" s="100" t="s">
        <v>204</v>
      </c>
      <c r="C1064" s="100" t="s">
        <v>200</v>
      </c>
      <c r="D1064" s="101">
        <v>44112</v>
      </c>
      <c r="E1064" s="100" t="s">
        <v>919</v>
      </c>
      <c r="F1064" s="100" t="s">
        <v>234</v>
      </c>
      <c r="G1064" s="100" t="s">
        <v>1213</v>
      </c>
      <c r="H1064" s="100" t="s">
        <v>249</v>
      </c>
      <c r="I1064" s="100">
        <v>38.64</v>
      </c>
      <c r="J1064" s="100"/>
      <c r="K1064" s="100">
        <v>-38.64</v>
      </c>
    </row>
    <row r="1065" spans="1:11" x14ac:dyDescent="0.3">
      <c r="A1065" s="100" t="s">
        <v>142</v>
      </c>
      <c r="B1065" s="100" t="s">
        <v>204</v>
      </c>
      <c r="C1065" s="100" t="s">
        <v>200</v>
      </c>
      <c r="D1065" s="101">
        <v>44112</v>
      </c>
      <c r="E1065" s="100" t="s">
        <v>919</v>
      </c>
      <c r="F1065" s="100" t="s">
        <v>234</v>
      </c>
      <c r="G1065" s="100" t="s">
        <v>1213</v>
      </c>
      <c r="H1065" s="100" t="s">
        <v>1222</v>
      </c>
      <c r="I1065" s="100">
        <v>1150</v>
      </c>
      <c r="J1065" s="100"/>
      <c r="K1065" s="100">
        <v>-1150</v>
      </c>
    </row>
    <row r="1066" spans="1:11" x14ac:dyDescent="0.3">
      <c r="A1066" s="100" t="s">
        <v>142</v>
      </c>
      <c r="B1066" s="100" t="s">
        <v>204</v>
      </c>
      <c r="C1066" s="100" t="s">
        <v>200</v>
      </c>
      <c r="D1066" s="101">
        <v>44112</v>
      </c>
      <c r="E1066" s="100" t="s">
        <v>919</v>
      </c>
      <c r="F1066" s="100" t="s">
        <v>234</v>
      </c>
      <c r="G1066" s="100" t="s">
        <v>1213</v>
      </c>
      <c r="H1066" s="100" t="s">
        <v>1228</v>
      </c>
      <c r="I1066" s="100">
        <v>11.12</v>
      </c>
      <c r="J1066" s="100"/>
      <c r="K1066" s="100">
        <v>-11.12</v>
      </c>
    </row>
    <row r="1067" spans="1:11" x14ac:dyDescent="0.3">
      <c r="A1067" s="100" t="s">
        <v>142</v>
      </c>
      <c r="B1067" s="100" t="s">
        <v>204</v>
      </c>
      <c r="C1067" s="100" t="s">
        <v>200</v>
      </c>
      <c r="D1067" s="101">
        <v>44112</v>
      </c>
      <c r="E1067" s="100" t="s">
        <v>919</v>
      </c>
      <c r="F1067" s="100" t="s">
        <v>234</v>
      </c>
      <c r="G1067" s="100" t="s">
        <v>1213</v>
      </c>
      <c r="H1067" s="100" t="s">
        <v>828</v>
      </c>
      <c r="I1067" s="100">
        <v>17.25</v>
      </c>
      <c r="J1067" s="100"/>
      <c r="K1067" s="100">
        <v>-17.25</v>
      </c>
    </row>
    <row r="1068" spans="1:11" x14ac:dyDescent="0.3">
      <c r="A1068" s="100" t="s">
        <v>142</v>
      </c>
      <c r="B1068" s="100" t="s">
        <v>204</v>
      </c>
      <c r="C1068" s="100" t="s">
        <v>200</v>
      </c>
      <c r="D1068" s="101">
        <v>44112</v>
      </c>
      <c r="E1068" s="100" t="s">
        <v>919</v>
      </c>
      <c r="F1068" s="100" t="s">
        <v>234</v>
      </c>
      <c r="G1068" s="100" t="s">
        <v>1213</v>
      </c>
      <c r="H1068" s="100" t="s">
        <v>1226</v>
      </c>
      <c r="I1068" s="100">
        <v>0.01</v>
      </c>
      <c r="J1068" s="100"/>
      <c r="K1068" s="100">
        <v>-0.01</v>
      </c>
    </row>
    <row r="1069" spans="1:11" x14ac:dyDescent="0.3">
      <c r="A1069" s="100" t="s">
        <v>142</v>
      </c>
      <c r="B1069" s="100" t="s">
        <v>204</v>
      </c>
      <c r="C1069" s="100" t="s">
        <v>200</v>
      </c>
      <c r="D1069" s="101">
        <v>44112</v>
      </c>
      <c r="E1069" s="100" t="s">
        <v>919</v>
      </c>
      <c r="F1069" s="100" t="s">
        <v>234</v>
      </c>
      <c r="G1069" s="100" t="s">
        <v>1213</v>
      </c>
      <c r="H1069" s="100" t="s">
        <v>1226</v>
      </c>
      <c r="I1069" s="100">
        <v>10.98</v>
      </c>
      <c r="J1069" s="100"/>
      <c r="K1069" s="100">
        <v>-10.98</v>
      </c>
    </row>
    <row r="1070" spans="1:11" x14ac:dyDescent="0.3">
      <c r="A1070" s="100" t="s">
        <v>142</v>
      </c>
      <c r="B1070" s="100" t="s">
        <v>204</v>
      </c>
      <c r="C1070" s="100" t="s">
        <v>200</v>
      </c>
      <c r="D1070" s="101">
        <v>44112</v>
      </c>
      <c r="E1070" s="100" t="s">
        <v>919</v>
      </c>
      <c r="F1070" s="100" t="s">
        <v>234</v>
      </c>
      <c r="G1070" s="100" t="s">
        <v>1213</v>
      </c>
      <c r="H1070" s="100" t="s">
        <v>1227</v>
      </c>
      <c r="I1070" s="100">
        <v>11.23</v>
      </c>
      <c r="J1070" s="100"/>
      <c r="K1070" s="100">
        <v>-11.23</v>
      </c>
    </row>
    <row r="1071" spans="1:11" x14ac:dyDescent="0.3">
      <c r="A1071" s="100" t="s">
        <v>142</v>
      </c>
      <c r="B1071" s="100" t="s">
        <v>204</v>
      </c>
      <c r="C1071" s="100" t="s">
        <v>200</v>
      </c>
      <c r="D1071" s="101">
        <v>44112</v>
      </c>
      <c r="E1071" s="100" t="s">
        <v>919</v>
      </c>
      <c r="F1071" s="100" t="s">
        <v>234</v>
      </c>
      <c r="G1071" s="100" t="s">
        <v>1213</v>
      </c>
      <c r="H1071" s="100" t="s">
        <v>1228</v>
      </c>
      <c r="I1071" s="100">
        <v>2</v>
      </c>
      <c r="J1071" s="100"/>
      <c r="K1071" s="100">
        <v>-2</v>
      </c>
    </row>
    <row r="1072" spans="1:11" x14ac:dyDescent="0.3">
      <c r="A1072" s="100" t="s">
        <v>142</v>
      </c>
      <c r="B1072" s="100" t="s">
        <v>204</v>
      </c>
      <c r="C1072" s="100" t="s">
        <v>200</v>
      </c>
      <c r="D1072" s="101">
        <v>44112</v>
      </c>
      <c r="E1072" s="100" t="s">
        <v>919</v>
      </c>
      <c r="F1072" s="100" t="s">
        <v>234</v>
      </c>
      <c r="G1072" s="100" t="s">
        <v>1213</v>
      </c>
      <c r="H1072" s="100" t="s">
        <v>1229</v>
      </c>
      <c r="I1072" s="100">
        <v>56.75</v>
      </c>
      <c r="J1072" s="100"/>
      <c r="K1072" s="100">
        <v>-56.75</v>
      </c>
    </row>
    <row r="1073" spans="1:11" x14ac:dyDescent="0.3">
      <c r="A1073" s="100" t="s">
        <v>142</v>
      </c>
      <c r="B1073" s="100" t="s">
        <v>204</v>
      </c>
      <c r="C1073" s="100" t="s">
        <v>200</v>
      </c>
      <c r="D1073" s="101">
        <v>44112</v>
      </c>
      <c r="E1073" s="100" t="s">
        <v>919</v>
      </c>
      <c r="F1073" s="100" t="s">
        <v>234</v>
      </c>
      <c r="G1073" s="100" t="s">
        <v>1213</v>
      </c>
      <c r="H1073" s="100" t="s">
        <v>1229</v>
      </c>
      <c r="I1073" s="100">
        <v>111.79</v>
      </c>
      <c r="J1073" s="100"/>
      <c r="K1073" s="100">
        <v>-111.79</v>
      </c>
    </row>
    <row r="1074" spans="1:11" x14ac:dyDescent="0.3">
      <c r="A1074" s="100" t="s">
        <v>142</v>
      </c>
      <c r="B1074" s="100" t="s">
        <v>204</v>
      </c>
      <c r="C1074" s="100" t="s">
        <v>200</v>
      </c>
      <c r="D1074" s="101">
        <v>44112</v>
      </c>
      <c r="E1074" s="100" t="s">
        <v>919</v>
      </c>
      <c r="F1074" s="100" t="s">
        <v>234</v>
      </c>
      <c r="G1074" s="100" t="s">
        <v>1213</v>
      </c>
      <c r="H1074" s="100" t="s">
        <v>249</v>
      </c>
      <c r="I1074" s="100">
        <v>20</v>
      </c>
      <c r="J1074" s="100"/>
      <c r="K1074" s="100">
        <v>-20</v>
      </c>
    </row>
    <row r="1075" spans="1:11" x14ac:dyDescent="0.3">
      <c r="A1075" s="100" t="s">
        <v>142</v>
      </c>
      <c r="B1075" s="100" t="s">
        <v>204</v>
      </c>
      <c r="C1075" s="100" t="s">
        <v>200</v>
      </c>
      <c r="D1075" s="101">
        <v>44112</v>
      </c>
      <c r="E1075" s="100" t="s">
        <v>919</v>
      </c>
      <c r="F1075" s="100" t="s">
        <v>234</v>
      </c>
      <c r="G1075" s="100" t="s">
        <v>1213</v>
      </c>
      <c r="H1075" s="100" t="s">
        <v>1232</v>
      </c>
      <c r="I1075" s="100">
        <v>57.67</v>
      </c>
      <c r="J1075" s="100"/>
      <c r="K1075" s="100">
        <v>-57.67</v>
      </c>
    </row>
    <row r="1076" spans="1:11" x14ac:dyDescent="0.3">
      <c r="A1076" s="100" t="s">
        <v>142</v>
      </c>
      <c r="B1076" s="100" t="s">
        <v>204</v>
      </c>
      <c r="C1076" s="100" t="s">
        <v>200</v>
      </c>
      <c r="D1076" s="101">
        <v>44112</v>
      </c>
      <c r="E1076" s="100" t="s">
        <v>919</v>
      </c>
      <c r="F1076" s="100" t="s">
        <v>234</v>
      </c>
      <c r="G1076" s="100" t="s">
        <v>1213</v>
      </c>
      <c r="H1076" s="100" t="s">
        <v>1232</v>
      </c>
      <c r="I1076" s="100">
        <v>68.97</v>
      </c>
      <c r="J1076" s="100"/>
      <c r="K1076" s="100">
        <v>-68.97</v>
      </c>
    </row>
    <row r="1077" spans="1:11" x14ac:dyDescent="0.3">
      <c r="A1077" s="100" t="s">
        <v>142</v>
      </c>
      <c r="B1077" s="100" t="s">
        <v>204</v>
      </c>
      <c r="C1077" s="100" t="s">
        <v>200</v>
      </c>
      <c r="D1077" s="101">
        <v>44112</v>
      </c>
      <c r="E1077" s="100" t="s">
        <v>919</v>
      </c>
      <c r="F1077" s="100" t="s">
        <v>234</v>
      </c>
      <c r="G1077" s="100" t="s">
        <v>1213</v>
      </c>
      <c r="H1077" s="100" t="s">
        <v>1234</v>
      </c>
      <c r="I1077" s="100">
        <v>38.21</v>
      </c>
      <c r="J1077" s="100"/>
      <c r="K1077" s="100">
        <v>-38.21</v>
      </c>
    </row>
    <row r="1078" spans="1:11" x14ac:dyDescent="0.3">
      <c r="A1078" s="100" t="s">
        <v>142</v>
      </c>
      <c r="B1078" s="100" t="s">
        <v>204</v>
      </c>
      <c r="C1078" s="100" t="s">
        <v>200</v>
      </c>
      <c r="D1078" s="101">
        <v>44112</v>
      </c>
      <c r="E1078" s="100" t="s">
        <v>919</v>
      </c>
      <c r="F1078" s="100" t="s">
        <v>234</v>
      </c>
      <c r="G1078" s="100" t="s">
        <v>1213</v>
      </c>
      <c r="H1078" s="100" t="s">
        <v>1233</v>
      </c>
      <c r="I1078" s="100">
        <v>2</v>
      </c>
      <c r="J1078" s="100"/>
      <c r="K1078" s="100">
        <v>-2</v>
      </c>
    </row>
    <row r="1079" spans="1:11" x14ac:dyDescent="0.3">
      <c r="A1079" s="100" t="s">
        <v>142</v>
      </c>
      <c r="B1079" s="100" t="s">
        <v>204</v>
      </c>
      <c r="C1079" s="100" t="s">
        <v>200</v>
      </c>
      <c r="D1079" s="101">
        <v>44112</v>
      </c>
      <c r="E1079" s="100" t="s">
        <v>919</v>
      </c>
      <c r="F1079" s="100" t="s">
        <v>234</v>
      </c>
      <c r="G1079" s="100" t="s">
        <v>1213</v>
      </c>
      <c r="H1079" s="100" t="s">
        <v>1235</v>
      </c>
      <c r="I1079" s="100">
        <v>2</v>
      </c>
      <c r="J1079" s="100"/>
      <c r="K1079" s="100">
        <v>-2</v>
      </c>
    </row>
    <row r="1080" spans="1:11" x14ac:dyDescent="0.3">
      <c r="A1080" s="100" t="s">
        <v>142</v>
      </c>
      <c r="B1080" s="100" t="s">
        <v>204</v>
      </c>
      <c r="C1080" s="100" t="s">
        <v>200</v>
      </c>
      <c r="D1080" s="101">
        <v>44112</v>
      </c>
      <c r="E1080" s="100" t="s">
        <v>919</v>
      </c>
      <c r="F1080" s="100" t="s">
        <v>234</v>
      </c>
      <c r="G1080" s="100" t="s">
        <v>1213</v>
      </c>
      <c r="H1080" s="100" t="s">
        <v>1235</v>
      </c>
      <c r="I1080" s="100">
        <v>11.22</v>
      </c>
      <c r="J1080" s="100"/>
      <c r="K1080" s="100">
        <v>-11.22</v>
      </c>
    </row>
    <row r="1081" spans="1:11" x14ac:dyDescent="0.3">
      <c r="A1081" s="100" t="s">
        <v>142</v>
      </c>
      <c r="B1081" s="100" t="s">
        <v>204</v>
      </c>
      <c r="C1081" s="100" t="s">
        <v>200</v>
      </c>
      <c r="D1081" s="101">
        <v>44112</v>
      </c>
      <c r="E1081" s="100" t="s">
        <v>919</v>
      </c>
      <c r="F1081" s="100" t="s">
        <v>234</v>
      </c>
      <c r="G1081" s="100" t="s">
        <v>1213</v>
      </c>
      <c r="H1081" s="100" t="s">
        <v>1225</v>
      </c>
      <c r="I1081" s="100">
        <v>2</v>
      </c>
      <c r="J1081" s="100"/>
      <c r="K1081" s="100">
        <v>-2</v>
      </c>
    </row>
    <row r="1082" spans="1:11" x14ac:dyDescent="0.3">
      <c r="A1082" s="100" t="s">
        <v>142</v>
      </c>
      <c r="B1082" s="100" t="s">
        <v>204</v>
      </c>
      <c r="C1082" s="100" t="s">
        <v>200</v>
      </c>
      <c r="D1082" s="101">
        <v>44112</v>
      </c>
      <c r="E1082" s="100" t="s">
        <v>919</v>
      </c>
      <c r="F1082" s="100" t="s">
        <v>234</v>
      </c>
      <c r="G1082" s="100" t="s">
        <v>1213</v>
      </c>
      <c r="H1082" s="100" t="s">
        <v>1225</v>
      </c>
      <c r="I1082" s="100">
        <v>10.81</v>
      </c>
      <c r="J1082" s="100"/>
      <c r="K1082" s="100">
        <v>-10.81</v>
      </c>
    </row>
    <row r="1083" spans="1:11" x14ac:dyDescent="0.3">
      <c r="A1083" s="100" t="s">
        <v>142</v>
      </c>
      <c r="B1083" s="100" t="s">
        <v>204</v>
      </c>
      <c r="C1083" s="100" t="s">
        <v>200</v>
      </c>
      <c r="D1083" s="101">
        <v>44112</v>
      </c>
      <c r="E1083" s="100" t="s">
        <v>919</v>
      </c>
      <c r="F1083" s="100" t="s">
        <v>234</v>
      </c>
      <c r="G1083" s="100" t="s">
        <v>1213</v>
      </c>
      <c r="H1083" s="100" t="s">
        <v>756</v>
      </c>
      <c r="I1083" s="100">
        <v>7.08</v>
      </c>
      <c r="J1083" s="100"/>
      <c r="K1083" s="100">
        <v>-7.08</v>
      </c>
    </row>
    <row r="1084" spans="1:11" x14ac:dyDescent="0.3">
      <c r="A1084" s="100" t="s">
        <v>142</v>
      </c>
      <c r="B1084" s="100" t="s">
        <v>204</v>
      </c>
      <c r="C1084" s="100" t="s">
        <v>200</v>
      </c>
      <c r="D1084" s="101">
        <v>44112</v>
      </c>
      <c r="E1084" s="100" t="s">
        <v>919</v>
      </c>
      <c r="F1084" s="100" t="s">
        <v>234</v>
      </c>
      <c r="G1084" s="100" t="s">
        <v>1213</v>
      </c>
      <c r="H1084" s="100" t="s">
        <v>1236</v>
      </c>
      <c r="I1084" s="100">
        <v>2.88</v>
      </c>
      <c r="J1084" s="100"/>
      <c r="K1084" s="100">
        <v>-2.88</v>
      </c>
    </row>
    <row r="1085" spans="1:11" x14ac:dyDescent="0.3">
      <c r="A1085" s="100" t="s">
        <v>142</v>
      </c>
      <c r="B1085" s="100" t="s">
        <v>204</v>
      </c>
      <c r="C1085" s="100" t="s">
        <v>200</v>
      </c>
      <c r="D1085" s="101">
        <v>44112</v>
      </c>
      <c r="E1085" s="100" t="s">
        <v>919</v>
      </c>
      <c r="F1085" s="100" t="s">
        <v>234</v>
      </c>
      <c r="G1085" s="100" t="s">
        <v>1213</v>
      </c>
      <c r="H1085" s="100" t="s">
        <v>1236</v>
      </c>
      <c r="I1085" s="100">
        <v>13.44</v>
      </c>
      <c r="J1085" s="100"/>
      <c r="K1085" s="100">
        <v>-13.44</v>
      </c>
    </row>
    <row r="1086" spans="1:11" x14ac:dyDescent="0.3">
      <c r="A1086" s="100" t="s">
        <v>142</v>
      </c>
      <c r="B1086" s="100" t="s">
        <v>204</v>
      </c>
      <c r="C1086" s="100" t="s">
        <v>200</v>
      </c>
      <c r="D1086" s="101">
        <v>44141</v>
      </c>
      <c r="E1086" s="100" t="s">
        <v>985</v>
      </c>
      <c r="F1086" s="100" t="s">
        <v>234</v>
      </c>
      <c r="G1086" s="100" t="s">
        <v>1237</v>
      </c>
      <c r="H1086" s="100" t="s">
        <v>1215</v>
      </c>
      <c r="I1086" s="100">
        <v>30.01</v>
      </c>
      <c r="J1086" s="100"/>
      <c r="K1086" s="100">
        <v>-30.01</v>
      </c>
    </row>
    <row r="1087" spans="1:11" x14ac:dyDescent="0.3">
      <c r="A1087" s="100" t="s">
        <v>142</v>
      </c>
      <c r="B1087" s="100" t="s">
        <v>204</v>
      </c>
      <c r="C1087" s="100" t="s">
        <v>200</v>
      </c>
      <c r="D1087" s="101">
        <v>44141</v>
      </c>
      <c r="E1087" s="100" t="s">
        <v>985</v>
      </c>
      <c r="F1087" s="100" t="s">
        <v>234</v>
      </c>
      <c r="G1087" s="100" t="s">
        <v>1237</v>
      </c>
      <c r="H1087" s="100" t="s">
        <v>1238</v>
      </c>
      <c r="I1087" s="100">
        <v>135.91</v>
      </c>
      <c r="J1087" s="100"/>
      <c r="K1087" s="100">
        <v>-135.91</v>
      </c>
    </row>
    <row r="1088" spans="1:11" x14ac:dyDescent="0.3">
      <c r="A1088" s="100" t="s">
        <v>142</v>
      </c>
      <c r="B1088" s="100" t="s">
        <v>204</v>
      </c>
      <c r="C1088" s="100" t="s">
        <v>200</v>
      </c>
      <c r="D1088" s="101">
        <v>44141</v>
      </c>
      <c r="E1088" s="100" t="s">
        <v>985</v>
      </c>
      <c r="F1088" s="100" t="s">
        <v>234</v>
      </c>
      <c r="G1088" s="100" t="s">
        <v>1237</v>
      </c>
      <c r="H1088" s="100" t="s">
        <v>1220</v>
      </c>
      <c r="I1088" s="100">
        <v>10.99</v>
      </c>
      <c r="J1088" s="100"/>
      <c r="K1088" s="100">
        <v>-10.99</v>
      </c>
    </row>
    <row r="1089" spans="1:11" x14ac:dyDescent="0.3">
      <c r="A1089" s="100" t="s">
        <v>142</v>
      </c>
      <c r="B1089" s="100" t="s">
        <v>204</v>
      </c>
      <c r="C1089" s="100" t="s">
        <v>200</v>
      </c>
      <c r="D1089" s="101">
        <v>44141</v>
      </c>
      <c r="E1089" s="100" t="s">
        <v>985</v>
      </c>
      <c r="F1089" s="100" t="s">
        <v>234</v>
      </c>
      <c r="G1089" s="100" t="s">
        <v>1237</v>
      </c>
      <c r="H1089" s="100" t="s">
        <v>807</v>
      </c>
      <c r="I1089" s="100">
        <v>2890</v>
      </c>
      <c r="J1089" s="100"/>
      <c r="K1089" s="100">
        <v>-2890</v>
      </c>
    </row>
    <row r="1090" spans="1:11" x14ac:dyDescent="0.3">
      <c r="A1090" s="100" t="s">
        <v>142</v>
      </c>
      <c r="B1090" s="100" t="s">
        <v>204</v>
      </c>
      <c r="C1090" s="100" t="s">
        <v>200</v>
      </c>
      <c r="D1090" s="101">
        <v>44141</v>
      </c>
      <c r="E1090" s="100" t="s">
        <v>985</v>
      </c>
      <c r="F1090" s="100" t="s">
        <v>234</v>
      </c>
      <c r="G1090" s="100" t="s">
        <v>1237</v>
      </c>
      <c r="H1090" s="100" t="s">
        <v>1222</v>
      </c>
      <c r="I1090" s="100">
        <v>37.51</v>
      </c>
      <c r="J1090" s="100"/>
      <c r="K1090" s="100">
        <v>-37.51</v>
      </c>
    </row>
    <row r="1091" spans="1:11" x14ac:dyDescent="0.3">
      <c r="A1091" s="100" t="s">
        <v>142</v>
      </c>
      <c r="B1091" s="100" t="s">
        <v>204</v>
      </c>
      <c r="C1091" s="100" t="s">
        <v>200</v>
      </c>
      <c r="D1091" s="101">
        <v>44141</v>
      </c>
      <c r="E1091" s="100" t="s">
        <v>985</v>
      </c>
      <c r="F1091" s="100" t="s">
        <v>234</v>
      </c>
      <c r="G1091" s="100" t="s">
        <v>1237</v>
      </c>
      <c r="H1091" s="100" t="s">
        <v>1220</v>
      </c>
      <c r="I1091" s="100">
        <v>12.83</v>
      </c>
      <c r="J1091" s="100"/>
      <c r="K1091" s="100">
        <v>-12.83</v>
      </c>
    </row>
    <row r="1092" spans="1:11" x14ac:dyDescent="0.3">
      <c r="A1092" s="100" t="s">
        <v>142</v>
      </c>
      <c r="B1092" s="100" t="s">
        <v>204</v>
      </c>
      <c r="C1092" s="100" t="s">
        <v>200</v>
      </c>
      <c r="D1092" s="101">
        <v>44141</v>
      </c>
      <c r="E1092" s="100" t="s">
        <v>985</v>
      </c>
      <c r="F1092" s="100" t="s">
        <v>234</v>
      </c>
      <c r="G1092" s="100" t="s">
        <v>1237</v>
      </c>
      <c r="H1092" s="100" t="s">
        <v>1239</v>
      </c>
      <c r="I1092" s="100">
        <v>37.01</v>
      </c>
      <c r="J1092" s="100"/>
      <c r="K1092" s="100">
        <v>-37.01</v>
      </c>
    </row>
    <row r="1093" spans="1:11" x14ac:dyDescent="0.3">
      <c r="A1093" s="100" t="s">
        <v>142</v>
      </c>
      <c r="B1093" s="100" t="s">
        <v>204</v>
      </c>
      <c r="C1093" s="100" t="s">
        <v>200</v>
      </c>
      <c r="D1093" s="101">
        <v>44141</v>
      </c>
      <c r="E1093" s="100" t="s">
        <v>985</v>
      </c>
      <c r="F1093" s="100" t="s">
        <v>234</v>
      </c>
      <c r="G1093" s="100" t="s">
        <v>1237</v>
      </c>
      <c r="H1093" s="100" t="s">
        <v>1240</v>
      </c>
      <c r="I1093" s="100">
        <v>259</v>
      </c>
      <c r="J1093" s="100"/>
      <c r="K1093" s="100">
        <v>-259</v>
      </c>
    </row>
    <row r="1094" spans="1:11" x14ac:dyDescent="0.3">
      <c r="A1094" s="100" t="s">
        <v>142</v>
      </c>
      <c r="B1094" s="100" t="s">
        <v>204</v>
      </c>
      <c r="C1094" s="100" t="s">
        <v>200</v>
      </c>
      <c r="D1094" s="101">
        <v>44141</v>
      </c>
      <c r="E1094" s="100" t="s">
        <v>985</v>
      </c>
      <c r="F1094" s="100" t="s">
        <v>234</v>
      </c>
      <c r="G1094" s="100" t="s">
        <v>1237</v>
      </c>
      <c r="H1094" s="100" t="s">
        <v>1224</v>
      </c>
      <c r="I1094" s="100">
        <v>10.7</v>
      </c>
      <c r="J1094" s="100"/>
      <c r="K1094" s="100">
        <v>-10.7</v>
      </c>
    </row>
    <row r="1095" spans="1:11" x14ac:dyDescent="0.3">
      <c r="A1095" s="100" t="s">
        <v>142</v>
      </c>
      <c r="B1095" s="100" t="s">
        <v>204</v>
      </c>
      <c r="C1095" s="100" t="s">
        <v>200</v>
      </c>
      <c r="D1095" s="101">
        <v>44141</v>
      </c>
      <c r="E1095" s="100" t="s">
        <v>985</v>
      </c>
      <c r="F1095" s="100" t="s">
        <v>234</v>
      </c>
      <c r="G1095" s="100" t="s">
        <v>1237</v>
      </c>
      <c r="H1095" s="100" t="s">
        <v>249</v>
      </c>
      <c r="I1095" s="100">
        <v>20</v>
      </c>
      <c r="J1095" s="100"/>
      <c r="K1095" s="100">
        <v>-20</v>
      </c>
    </row>
    <row r="1096" spans="1:11" x14ac:dyDescent="0.3">
      <c r="A1096" s="100" t="s">
        <v>142</v>
      </c>
      <c r="B1096" s="100" t="s">
        <v>204</v>
      </c>
      <c r="C1096" s="100" t="s">
        <v>200</v>
      </c>
      <c r="D1096" s="101">
        <v>44141</v>
      </c>
      <c r="E1096" s="100" t="s">
        <v>985</v>
      </c>
      <c r="F1096" s="100" t="s">
        <v>234</v>
      </c>
      <c r="G1096" s="100" t="s">
        <v>1237</v>
      </c>
      <c r="H1096" s="100" t="s">
        <v>1240</v>
      </c>
      <c r="I1096" s="100">
        <v>95</v>
      </c>
      <c r="J1096" s="100"/>
      <c r="K1096" s="100">
        <v>-95</v>
      </c>
    </row>
    <row r="1097" spans="1:11" x14ac:dyDescent="0.3">
      <c r="A1097" s="100" t="s">
        <v>142</v>
      </c>
      <c r="B1097" s="100" t="s">
        <v>204</v>
      </c>
      <c r="C1097" s="100" t="s">
        <v>200</v>
      </c>
      <c r="D1097" s="101">
        <v>44141</v>
      </c>
      <c r="E1097" s="100" t="s">
        <v>985</v>
      </c>
      <c r="F1097" s="100" t="s">
        <v>234</v>
      </c>
      <c r="G1097" s="100" t="s">
        <v>1237</v>
      </c>
      <c r="H1097" s="100" t="s">
        <v>1225</v>
      </c>
      <c r="I1097" s="100">
        <v>10.81</v>
      </c>
      <c r="J1097" s="100"/>
      <c r="K1097" s="100">
        <v>-10.81</v>
      </c>
    </row>
    <row r="1098" spans="1:11" x14ac:dyDescent="0.3">
      <c r="A1098" s="100" t="s">
        <v>142</v>
      </c>
      <c r="B1098" s="100" t="s">
        <v>204</v>
      </c>
      <c r="C1098" s="100" t="s">
        <v>200</v>
      </c>
      <c r="D1098" s="101">
        <v>44141</v>
      </c>
      <c r="E1098" s="100" t="s">
        <v>985</v>
      </c>
      <c r="F1098" s="100" t="s">
        <v>234</v>
      </c>
      <c r="G1098" s="100" t="s">
        <v>1237</v>
      </c>
      <c r="H1098" s="100" t="s">
        <v>1236</v>
      </c>
      <c r="I1098" s="100">
        <v>14.08</v>
      </c>
      <c r="J1098" s="100"/>
      <c r="K1098" s="100">
        <v>-14.08</v>
      </c>
    </row>
    <row r="1099" spans="1:11" x14ac:dyDescent="0.3">
      <c r="A1099" s="100" t="s">
        <v>142</v>
      </c>
      <c r="B1099" s="100" t="s">
        <v>204</v>
      </c>
      <c r="C1099" s="100" t="s">
        <v>200</v>
      </c>
      <c r="D1099" s="101">
        <v>44141</v>
      </c>
      <c r="E1099" s="100" t="s">
        <v>985</v>
      </c>
      <c r="F1099" s="100" t="s">
        <v>234</v>
      </c>
      <c r="G1099" s="100" t="s">
        <v>1237</v>
      </c>
      <c r="H1099" s="100" t="s">
        <v>1228</v>
      </c>
      <c r="I1099" s="100">
        <v>11.76</v>
      </c>
      <c r="J1099" s="100"/>
      <c r="K1099" s="100">
        <v>-11.76</v>
      </c>
    </row>
    <row r="1100" spans="1:11" x14ac:dyDescent="0.3">
      <c r="A1100" s="100" t="s">
        <v>142</v>
      </c>
      <c r="B1100" s="100" t="s">
        <v>204</v>
      </c>
      <c r="C1100" s="100" t="s">
        <v>200</v>
      </c>
      <c r="D1100" s="101">
        <v>44141</v>
      </c>
      <c r="E1100" s="100" t="s">
        <v>985</v>
      </c>
      <c r="F1100" s="100" t="s">
        <v>234</v>
      </c>
      <c r="G1100" s="100" t="s">
        <v>1237</v>
      </c>
      <c r="H1100" s="100" t="s">
        <v>1225</v>
      </c>
      <c r="I1100" s="100">
        <v>2</v>
      </c>
      <c r="J1100" s="100"/>
      <c r="K1100" s="100">
        <v>-2</v>
      </c>
    </row>
    <row r="1101" spans="1:11" x14ac:dyDescent="0.3">
      <c r="A1101" s="100" t="s">
        <v>142</v>
      </c>
      <c r="B1101" s="100" t="s">
        <v>204</v>
      </c>
      <c r="C1101" s="100" t="s">
        <v>200</v>
      </c>
      <c r="D1101" s="101">
        <v>44141</v>
      </c>
      <c r="E1101" s="100" t="s">
        <v>985</v>
      </c>
      <c r="F1101" s="100" t="s">
        <v>234</v>
      </c>
      <c r="G1101" s="100" t="s">
        <v>1237</v>
      </c>
      <c r="H1101" s="100" t="s">
        <v>756</v>
      </c>
      <c r="I1101" s="100">
        <v>21.62</v>
      </c>
      <c r="J1101" s="100"/>
      <c r="K1101" s="100">
        <v>-21.62</v>
      </c>
    </row>
    <row r="1102" spans="1:11" x14ac:dyDescent="0.3">
      <c r="A1102" s="100" t="s">
        <v>142</v>
      </c>
      <c r="B1102" s="100" t="s">
        <v>204</v>
      </c>
      <c r="C1102" s="100" t="s">
        <v>200</v>
      </c>
      <c r="D1102" s="101">
        <v>44141</v>
      </c>
      <c r="E1102" s="100" t="s">
        <v>985</v>
      </c>
      <c r="F1102" s="100" t="s">
        <v>234</v>
      </c>
      <c r="G1102" s="100" t="s">
        <v>1237</v>
      </c>
      <c r="H1102" s="100" t="s">
        <v>1241</v>
      </c>
      <c r="I1102" s="100">
        <v>36.590000000000003</v>
      </c>
      <c r="J1102" s="100"/>
      <c r="K1102" s="100">
        <v>-36.590000000000003</v>
      </c>
    </row>
    <row r="1103" spans="1:11" x14ac:dyDescent="0.3">
      <c r="A1103" s="100" t="s">
        <v>142</v>
      </c>
      <c r="B1103" s="100" t="s">
        <v>204</v>
      </c>
      <c r="C1103" s="100" t="s">
        <v>200</v>
      </c>
      <c r="D1103" s="101">
        <v>44141</v>
      </c>
      <c r="E1103" s="100" t="s">
        <v>985</v>
      </c>
      <c r="F1103" s="100" t="s">
        <v>234</v>
      </c>
      <c r="G1103" s="100" t="s">
        <v>1237</v>
      </c>
      <c r="H1103" s="100" t="s">
        <v>1227</v>
      </c>
      <c r="I1103" s="100">
        <v>10.93</v>
      </c>
      <c r="J1103" s="100"/>
      <c r="K1103" s="100">
        <v>-10.93</v>
      </c>
    </row>
    <row r="1104" spans="1:11" x14ac:dyDescent="0.3">
      <c r="A1104" s="100" t="s">
        <v>142</v>
      </c>
      <c r="B1104" s="100" t="s">
        <v>204</v>
      </c>
      <c r="C1104" s="100" t="s">
        <v>200</v>
      </c>
      <c r="D1104" s="101">
        <v>44141</v>
      </c>
      <c r="E1104" s="100" t="s">
        <v>985</v>
      </c>
      <c r="F1104" s="100" t="s">
        <v>234</v>
      </c>
      <c r="G1104" s="100" t="s">
        <v>1237</v>
      </c>
      <c r="H1104" s="100" t="s">
        <v>1242</v>
      </c>
      <c r="I1104" s="100">
        <v>30.22</v>
      </c>
      <c r="J1104" s="100"/>
      <c r="K1104" s="100">
        <v>-30.22</v>
      </c>
    </row>
    <row r="1105" spans="1:11" x14ac:dyDescent="0.3">
      <c r="A1105" s="100" t="s">
        <v>142</v>
      </c>
      <c r="B1105" s="100" t="s">
        <v>204</v>
      </c>
      <c r="C1105" s="100" t="s">
        <v>200</v>
      </c>
      <c r="D1105" s="101">
        <v>44141</v>
      </c>
      <c r="E1105" s="100" t="s">
        <v>985</v>
      </c>
      <c r="F1105" s="100" t="s">
        <v>234</v>
      </c>
      <c r="G1105" s="100" t="s">
        <v>1237</v>
      </c>
      <c r="H1105" s="100" t="s">
        <v>756</v>
      </c>
      <c r="I1105" s="100">
        <v>45</v>
      </c>
      <c r="J1105" s="100"/>
      <c r="K1105" s="100">
        <v>-45</v>
      </c>
    </row>
    <row r="1106" spans="1:11" x14ac:dyDescent="0.3">
      <c r="A1106" s="100" t="s">
        <v>142</v>
      </c>
      <c r="B1106" s="100" t="s">
        <v>204</v>
      </c>
      <c r="C1106" s="100" t="s">
        <v>200</v>
      </c>
      <c r="D1106" s="101">
        <v>44141</v>
      </c>
      <c r="E1106" s="100" t="s">
        <v>985</v>
      </c>
      <c r="F1106" s="100" t="s">
        <v>234</v>
      </c>
      <c r="G1106" s="100" t="s">
        <v>1237</v>
      </c>
      <c r="H1106" s="100" t="s">
        <v>756</v>
      </c>
      <c r="I1106" s="100">
        <v>45</v>
      </c>
      <c r="J1106" s="100"/>
      <c r="K1106" s="100">
        <v>-45</v>
      </c>
    </row>
    <row r="1107" spans="1:11" x14ac:dyDescent="0.3">
      <c r="A1107" s="100" t="s">
        <v>142</v>
      </c>
      <c r="B1107" s="100" t="s">
        <v>204</v>
      </c>
      <c r="C1107" s="100" t="s">
        <v>200</v>
      </c>
      <c r="D1107" s="101">
        <v>44141</v>
      </c>
      <c r="E1107" s="100" t="s">
        <v>985</v>
      </c>
      <c r="F1107" s="100" t="s">
        <v>234</v>
      </c>
      <c r="G1107" s="100" t="s">
        <v>1237</v>
      </c>
      <c r="H1107" s="100" t="s">
        <v>1215</v>
      </c>
      <c r="I1107" s="100">
        <v>24</v>
      </c>
      <c r="J1107" s="100"/>
      <c r="K1107" s="100">
        <v>-24</v>
      </c>
    </row>
    <row r="1108" spans="1:11" x14ac:dyDescent="0.3">
      <c r="A1108" s="100" t="s">
        <v>142</v>
      </c>
      <c r="B1108" s="100" t="s">
        <v>204</v>
      </c>
      <c r="C1108" s="100" t="s">
        <v>200</v>
      </c>
      <c r="D1108" s="101">
        <v>44141</v>
      </c>
      <c r="E1108" s="100" t="s">
        <v>985</v>
      </c>
      <c r="F1108" s="100" t="s">
        <v>234</v>
      </c>
      <c r="G1108" s="100" t="s">
        <v>1237</v>
      </c>
      <c r="H1108" s="100" t="s">
        <v>1220</v>
      </c>
      <c r="I1108" s="100">
        <v>10.18</v>
      </c>
      <c r="J1108" s="100"/>
      <c r="K1108" s="100">
        <v>-10.18</v>
      </c>
    </row>
    <row r="1109" spans="1:11" x14ac:dyDescent="0.3">
      <c r="A1109" s="100" t="s">
        <v>142</v>
      </c>
      <c r="B1109" s="100" t="s">
        <v>204</v>
      </c>
      <c r="C1109" s="100" t="s">
        <v>200</v>
      </c>
      <c r="D1109" s="101">
        <v>44141</v>
      </c>
      <c r="E1109" s="100" t="s">
        <v>985</v>
      </c>
      <c r="F1109" s="100" t="s">
        <v>234</v>
      </c>
      <c r="G1109" s="100" t="s">
        <v>1237</v>
      </c>
      <c r="H1109" s="100" t="s">
        <v>1224</v>
      </c>
      <c r="I1109" s="100">
        <v>11.99</v>
      </c>
      <c r="J1109" s="100"/>
      <c r="K1109" s="100">
        <v>-11.99</v>
      </c>
    </row>
    <row r="1110" spans="1:11" x14ac:dyDescent="0.3">
      <c r="A1110" s="100" t="s">
        <v>142</v>
      </c>
      <c r="B1110" s="100" t="s">
        <v>204</v>
      </c>
      <c r="C1110" s="100" t="s">
        <v>200</v>
      </c>
      <c r="D1110" s="101">
        <v>44141</v>
      </c>
      <c r="E1110" s="100" t="s">
        <v>985</v>
      </c>
      <c r="F1110" s="100" t="s">
        <v>234</v>
      </c>
      <c r="G1110" s="100" t="s">
        <v>1237</v>
      </c>
      <c r="H1110" s="100" t="s">
        <v>1236</v>
      </c>
      <c r="I1110" s="100">
        <v>20.49</v>
      </c>
      <c r="J1110" s="100"/>
      <c r="K1110" s="100">
        <v>-20.49</v>
      </c>
    </row>
    <row r="1111" spans="1:11" x14ac:dyDescent="0.3">
      <c r="A1111" s="100" t="s">
        <v>142</v>
      </c>
      <c r="B1111" s="100" t="s">
        <v>204</v>
      </c>
      <c r="C1111" s="100" t="s">
        <v>200</v>
      </c>
      <c r="D1111" s="101">
        <v>44141</v>
      </c>
      <c r="E1111" s="100" t="s">
        <v>985</v>
      </c>
      <c r="F1111" s="100" t="s">
        <v>234</v>
      </c>
      <c r="G1111" s="100" t="s">
        <v>1237</v>
      </c>
      <c r="H1111" s="100" t="s">
        <v>1243</v>
      </c>
      <c r="I1111" s="100">
        <v>30</v>
      </c>
      <c r="J1111" s="100"/>
      <c r="K1111" s="100">
        <v>-30</v>
      </c>
    </row>
    <row r="1112" spans="1:11" x14ac:dyDescent="0.3">
      <c r="A1112" s="100" t="s">
        <v>142</v>
      </c>
      <c r="B1112" s="100" t="s">
        <v>204</v>
      </c>
      <c r="C1112" s="100" t="s">
        <v>200</v>
      </c>
      <c r="D1112" s="101">
        <v>44141</v>
      </c>
      <c r="E1112" s="100" t="s">
        <v>985</v>
      </c>
      <c r="F1112" s="100" t="s">
        <v>234</v>
      </c>
      <c r="G1112" s="100" t="s">
        <v>1237</v>
      </c>
      <c r="H1112" s="100" t="s">
        <v>1244</v>
      </c>
      <c r="I1112" s="100">
        <v>21.88</v>
      </c>
      <c r="J1112" s="100"/>
      <c r="K1112" s="100">
        <v>-21.88</v>
      </c>
    </row>
    <row r="1113" spans="1:11" x14ac:dyDescent="0.3">
      <c r="A1113" s="100" t="s">
        <v>142</v>
      </c>
      <c r="B1113" s="100" t="s">
        <v>204</v>
      </c>
      <c r="C1113" s="100" t="s">
        <v>200</v>
      </c>
      <c r="D1113" s="101">
        <v>44141</v>
      </c>
      <c r="E1113" s="100" t="s">
        <v>985</v>
      </c>
      <c r="F1113" s="100" t="s">
        <v>234</v>
      </c>
      <c r="G1113" s="100" t="s">
        <v>1237</v>
      </c>
      <c r="H1113" s="100" t="s">
        <v>1216</v>
      </c>
      <c r="I1113" s="100">
        <v>123.98</v>
      </c>
      <c r="J1113" s="100"/>
      <c r="K1113" s="100">
        <v>-123.98</v>
      </c>
    </row>
    <row r="1114" spans="1:11" x14ac:dyDescent="0.3">
      <c r="A1114" s="100" t="s">
        <v>142</v>
      </c>
      <c r="B1114" s="100" t="s">
        <v>204</v>
      </c>
      <c r="C1114" s="100" t="s">
        <v>200</v>
      </c>
      <c r="D1114" s="101">
        <v>44141</v>
      </c>
      <c r="E1114" s="100" t="s">
        <v>985</v>
      </c>
      <c r="F1114" s="100" t="s">
        <v>234</v>
      </c>
      <c r="G1114" s="100" t="s">
        <v>1237</v>
      </c>
      <c r="H1114" s="100" t="s">
        <v>1228</v>
      </c>
      <c r="I1114" s="100">
        <v>10.119999999999999</v>
      </c>
      <c r="J1114" s="100"/>
      <c r="K1114" s="100">
        <v>-10.119999999999999</v>
      </c>
    </row>
    <row r="1115" spans="1:11" x14ac:dyDescent="0.3">
      <c r="A1115" s="100" t="s">
        <v>142</v>
      </c>
      <c r="B1115" s="100" t="s">
        <v>204</v>
      </c>
      <c r="C1115" s="100" t="s">
        <v>200</v>
      </c>
      <c r="D1115" s="101">
        <v>44141</v>
      </c>
      <c r="E1115" s="100" t="s">
        <v>985</v>
      </c>
      <c r="F1115" s="100" t="s">
        <v>234</v>
      </c>
      <c r="G1115" s="100" t="s">
        <v>1237</v>
      </c>
      <c r="H1115" s="100" t="s">
        <v>756</v>
      </c>
      <c r="I1115" s="100">
        <v>5.89</v>
      </c>
      <c r="J1115" s="100"/>
      <c r="K1115" s="100">
        <v>-5.89</v>
      </c>
    </row>
    <row r="1116" spans="1:11" x14ac:dyDescent="0.3">
      <c r="A1116" s="100" t="s">
        <v>142</v>
      </c>
      <c r="B1116" s="100" t="s">
        <v>204</v>
      </c>
      <c r="C1116" s="100" t="s">
        <v>200</v>
      </c>
      <c r="D1116" s="101">
        <v>44141</v>
      </c>
      <c r="E1116" s="100" t="s">
        <v>985</v>
      </c>
      <c r="F1116" s="100" t="s">
        <v>234</v>
      </c>
      <c r="G1116" s="100" t="s">
        <v>1237</v>
      </c>
      <c r="H1116" s="100" t="s">
        <v>759</v>
      </c>
      <c r="I1116" s="100">
        <v>114</v>
      </c>
      <c r="J1116" s="100"/>
      <c r="K1116" s="100">
        <v>-114</v>
      </c>
    </row>
    <row r="1117" spans="1:11" x14ac:dyDescent="0.3">
      <c r="A1117" s="100" t="s">
        <v>142</v>
      </c>
      <c r="B1117" s="100" t="s">
        <v>204</v>
      </c>
      <c r="C1117" s="100" t="s">
        <v>200</v>
      </c>
      <c r="D1117" s="101">
        <v>44141</v>
      </c>
      <c r="E1117" s="100" t="s">
        <v>985</v>
      </c>
      <c r="F1117" s="100" t="s">
        <v>234</v>
      </c>
      <c r="G1117" s="100" t="s">
        <v>1237</v>
      </c>
      <c r="H1117" s="100" t="s">
        <v>1249</v>
      </c>
      <c r="I1117" s="100">
        <v>141.34</v>
      </c>
      <c r="J1117" s="100"/>
      <c r="K1117" s="100">
        <v>-141.34</v>
      </c>
    </row>
    <row r="1118" spans="1:11" x14ac:dyDescent="0.3">
      <c r="A1118" s="100" t="s">
        <v>142</v>
      </c>
      <c r="B1118" s="100" t="s">
        <v>204</v>
      </c>
      <c r="C1118" s="100" t="s">
        <v>200</v>
      </c>
      <c r="D1118" s="101">
        <v>44141</v>
      </c>
      <c r="E1118" s="100" t="s">
        <v>985</v>
      </c>
      <c r="F1118" s="100" t="s">
        <v>234</v>
      </c>
      <c r="G1118" s="100" t="s">
        <v>1237</v>
      </c>
      <c r="H1118" s="100" t="s">
        <v>1224</v>
      </c>
      <c r="I1118" s="100">
        <v>2</v>
      </c>
      <c r="J1118" s="100"/>
      <c r="K1118" s="100">
        <v>-2</v>
      </c>
    </row>
    <row r="1119" spans="1:11" x14ac:dyDescent="0.3">
      <c r="A1119" s="100" t="s">
        <v>142</v>
      </c>
      <c r="B1119" s="100" t="s">
        <v>204</v>
      </c>
      <c r="C1119" s="100" t="s">
        <v>200</v>
      </c>
      <c r="D1119" s="101">
        <v>44141</v>
      </c>
      <c r="E1119" s="100" t="s">
        <v>985</v>
      </c>
      <c r="F1119" s="100" t="s">
        <v>234</v>
      </c>
      <c r="G1119" s="100" t="s">
        <v>1237</v>
      </c>
      <c r="H1119" s="100" t="s">
        <v>1250</v>
      </c>
      <c r="I1119" s="100">
        <v>9.9700000000000006</v>
      </c>
      <c r="J1119" s="100"/>
      <c r="K1119" s="100">
        <v>-9.9700000000000006</v>
      </c>
    </row>
    <row r="1120" spans="1:11" x14ac:dyDescent="0.3">
      <c r="A1120" s="100" t="s">
        <v>142</v>
      </c>
      <c r="B1120" s="100" t="s">
        <v>204</v>
      </c>
      <c r="C1120" s="100" t="s">
        <v>200</v>
      </c>
      <c r="D1120" s="101">
        <v>44141</v>
      </c>
      <c r="E1120" s="100" t="s">
        <v>985</v>
      </c>
      <c r="F1120" s="100" t="s">
        <v>234</v>
      </c>
      <c r="G1120" s="100" t="s">
        <v>1237</v>
      </c>
      <c r="H1120" s="100" t="s">
        <v>1231</v>
      </c>
      <c r="I1120" s="100">
        <v>7.69</v>
      </c>
      <c r="J1120" s="100"/>
      <c r="K1120" s="100">
        <v>-7.69</v>
      </c>
    </row>
    <row r="1121" spans="1:11" x14ac:dyDescent="0.3">
      <c r="A1121" s="100" t="s">
        <v>142</v>
      </c>
      <c r="B1121" s="100" t="s">
        <v>204</v>
      </c>
      <c r="C1121" s="100" t="s">
        <v>200</v>
      </c>
      <c r="D1121" s="101">
        <v>44141</v>
      </c>
      <c r="E1121" s="100" t="s">
        <v>985</v>
      </c>
      <c r="F1121" s="100" t="s">
        <v>234</v>
      </c>
      <c r="G1121" s="100" t="s">
        <v>1237</v>
      </c>
      <c r="H1121" s="100" t="s">
        <v>1228</v>
      </c>
      <c r="I1121" s="100">
        <v>10.26</v>
      </c>
      <c r="J1121" s="100"/>
      <c r="K1121" s="100">
        <v>-10.26</v>
      </c>
    </row>
    <row r="1122" spans="1:11" x14ac:dyDescent="0.3">
      <c r="A1122" s="100" t="s">
        <v>142</v>
      </c>
      <c r="B1122" s="100" t="s">
        <v>204</v>
      </c>
      <c r="C1122" s="100" t="s">
        <v>200</v>
      </c>
      <c r="D1122" s="101">
        <v>44141</v>
      </c>
      <c r="E1122" s="100" t="s">
        <v>985</v>
      </c>
      <c r="F1122" s="100" t="s">
        <v>234</v>
      </c>
      <c r="G1122" s="100" t="s">
        <v>1237</v>
      </c>
      <c r="H1122" s="100" t="s">
        <v>1250</v>
      </c>
      <c r="I1122" s="100">
        <v>2</v>
      </c>
      <c r="J1122" s="100"/>
      <c r="K1122" s="100">
        <v>-2</v>
      </c>
    </row>
    <row r="1123" spans="1:11" x14ac:dyDescent="0.3">
      <c r="A1123" s="100" t="s">
        <v>142</v>
      </c>
      <c r="B1123" s="100" t="s">
        <v>204</v>
      </c>
      <c r="C1123" s="100" t="s">
        <v>200</v>
      </c>
      <c r="D1123" s="101">
        <v>44141</v>
      </c>
      <c r="E1123" s="100" t="s">
        <v>985</v>
      </c>
      <c r="F1123" s="100" t="s">
        <v>234</v>
      </c>
      <c r="G1123" s="100" t="s">
        <v>1237</v>
      </c>
      <c r="H1123" s="100" t="s">
        <v>1230</v>
      </c>
      <c r="I1123" s="100">
        <v>13.66</v>
      </c>
      <c r="J1123" s="100"/>
      <c r="K1123" s="100">
        <v>-13.66</v>
      </c>
    </row>
    <row r="1124" spans="1:11" x14ac:dyDescent="0.3">
      <c r="A1124" s="100" t="s">
        <v>142</v>
      </c>
      <c r="B1124" s="100" t="s">
        <v>204</v>
      </c>
      <c r="C1124" s="100" t="s">
        <v>200</v>
      </c>
      <c r="D1124" s="101">
        <v>44141</v>
      </c>
      <c r="E1124" s="100" t="s">
        <v>985</v>
      </c>
      <c r="F1124" s="100" t="s">
        <v>234</v>
      </c>
      <c r="G1124" s="100" t="s">
        <v>1237</v>
      </c>
      <c r="H1124" s="100" t="s">
        <v>1220</v>
      </c>
      <c r="I1124" s="100">
        <v>14.2</v>
      </c>
      <c r="J1124" s="100"/>
      <c r="K1124" s="100">
        <v>-14.2</v>
      </c>
    </row>
    <row r="1125" spans="1:11" x14ac:dyDescent="0.3">
      <c r="A1125" s="100" t="s">
        <v>142</v>
      </c>
      <c r="B1125" s="100" t="s">
        <v>204</v>
      </c>
      <c r="C1125" s="100" t="s">
        <v>200</v>
      </c>
      <c r="D1125" s="101">
        <v>44141</v>
      </c>
      <c r="E1125" s="100" t="s">
        <v>985</v>
      </c>
      <c r="F1125" s="100" t="s">
        <v>234</v>
      </c>
      <c r="G1125" s="100" t="s">
        <v>1237</v>
      </c>
      <c r="H1125" s="100" t="s">
        <v>1220</v>
      </c>
      <c r="I1125" s="100">
        <v>2</v>
      </c>
      <c r="J1125" s="100"/>
      <c r="K1125" s="100">
        <v>-2</v>
      </c>
    </row>
    <row r="1126" spans="1:11" x14ac:dyDescent="0.3">
      <c r="A1126" s="100" t="s">
        <v>142</v>
      </c>
      <c r="B1126" s="100" t="s">
        <v>204</v>
      </c>
      <c r="C1126" s="100" t="s">
        <v>200</v>
      </c>
      <c r="D1126" s="101">
        <v>44141</v>
      </c>
      <c r="E1126" s="100" t="s">
        <v>985</v>
      </c>
      <c r="F1126" s="100" t="s">
        <v>234</v>
      </c>
      <c r="G1126" s="100" t="s">
        <v>1237</v>
      </c>
      <c r="H1126" s="100" t="s">
        <v>1224</v>
      </c>
      <c r="I1126" s="100">
        <v>9.99</v>
      </c>
      <c r="J1126" s="100"/>
      <c r="K1126" s="100">
        <v>-9.99</v>
      </c>
    </row>
    <row r="1127" spans="1:11" x14ac:dyDescent="0.3">
      <c r="A1127" s="100" t="s">
        <v>142</v>
      </c>
      <c r="B1127" s="100" t="s">
        <v>204</v>
      </c>
      <c r="C1127" s="100" t="s">
        <v>200</v>
      </c>
      <c r="D1127" s="101">
        <v>44141</v>
      </c>
      <c r="E1127" s="100" t="s">
        <v>985</v>
      </c>
      <c r="F1127" s="100" t="s">
        <v>234</v>
      </c>
      <c r="G1127" s="100" t="s">
        <v>1237</v>
      </c>
      <c r="H1127" s="100" t="s">
        <v>1221</v>
      </c>
      <c r="I1127" s="100">
        <v>24.09</v>
      </c>
      <c r="J1127" s="100"/>
      <c r="K1127" s="100">
        <v>-24.09</v>
      </c>
    </row>
    <row r="1128" spans="1:11" x14ac:dyDescent="0.3">
      <c r="A1128" s="100" t="s">
        <v>142</v>
      </c>
      <c r="B1128" s="100" t="s">
        <v>204</v>
      </c>
      <c r="C1128" s="100" t="s">
        <v>200</v>
      </c>
      <c r="D1128" s="101">
        <v>44141</v>
      </c>
      <c r="E1128" s="100" t="s">
        <v>985</v>
      </c>
      <c r="F1128" s="100" t="s">
        <v>234</v>
      </c>
      <c r="G1128" s="100" t="s">
        <v>1237</v>
      </c>
      <c r="H1128" s="100" t="s">
        <v>1245</v>
      </c>
      <c r="I1128" s="100">
        <v>53.85</v>
      </c>
      <c r="J1128" s="100"/>
      <c r="K1128" s="100">
        <v>-53.85</v>
      </c>
    </row>
    <row r="1129" spans="1:11" x14ac:dyDescent="0.3">
      <c r="A1129" s="100" t="s">
        <v>142</v>
      </c>
      <c r="B1129" s="100" t="s">
        <v>204</v>
      </c>
      <c r="C1129" s="100" t="s">
        <v>200</v>
      </c>
      <c r="D1129" s="101">
        <v>44141</v>
      </c>
      <c r="E1129" s="100" t="s">
        <v>985</v>
      </c>
      <c r="F1129" s="100" t="s">
        <v>234</v>
      </c>
      <c r="G1129" s="100" t="s">
        <v>1237</v>
      </c>
      <c r="H1129" s="100" t="s">
        <v>1226</v>
      </c>
      <c r="I1129" s="100">
        <v>10.41</v>
      </c>
      <c r="J1129" s="100"/>
      <c r="K1129" s="100">
        <v>-10.41</v>
      </c>
    </row>
    <row r="1130" spans="1:11" x14ac:dyDescent="0.3">
      <c r="A1130" s="100" t="s">
        <v>142</v>
      </c>
      <c r="B1130" s="100" t="s">
        <v>204</v>
      </c>
      <c r="C1130" s="100" t="s">
        <v>200</v>
      </c>
      <c r="D1130" s="101">
        <v>44141</v>
      </c>
      <c r="E1130" s="100" t="s">
        <v>985</v>
      </c>
      <c r="F1130" s="100" t="s">
        <v>234</v>
      </c>
      <c r="G1130" s="100" t="s">
        <v>1237</v>
      </c>
      <c r="H1130" s="100" t="s">
        <v>1227</v>
      </c>
      <c r="I1130" s="100">
        <v>2</v>
      </c>
      <c r="J1130" s="100"/>
      <c r="K1130" s="100">
        <v>-2</v>
      </c>
    </row>
    <row r="1131" spans="1:11" x14ac:dyDescent="0.3">
      <c r="A1131" s="100" t="s">
        <v>142</v>
      </c>
      <c r="B1131" s="100" t="s">
        <v>204</v>
      </c>
      <c r="C1131" s="100" t="s">
        <v>200</v>
      </c>
      <c r="D1131" s="101">
        <v>44141</v>
      </c>
      <c r="E1131" s="100" t="s">
        <v>985</v>
      </c>
      <c r="F1131" s="100" t="s">
        <v>234</v>
      </c>
      <c r="G1131" s="100" t="s">
        <v>1237</v>
      </c>
      <c r="H1131" s="100" t="s">
        <v>1227</v>
      </c>
      <c r="I1131" s="100">
        <v>12.31</v>
      </c>
      <c r="J1131" s="100"/>
      <c r="K1131" s="100">
        <v>-12.31</v>
      </c>
    </row>
    <row r="1132" spans="1:11" x14ac:dyDescent="0.3">
      <c r="A1132" s="100" t="s">
        <v>142</v>
      </c>
      <c r="B1132" s="100" t="s">
        <v>204</v>
      </c>
      <c r="C1132" s="100" t="s">
        <v>200</v>
      </c>
      <c r="D1132" s="101">
        <v>44141</v>
      </c>
      <c r="E1132" s="100" t="s">
        <v>985</v>
      </c>
      <c r="F1132" s="100" t="s">
        <v>234</v>
      </c>
      <c r="G1132" s="100" t="s">
        <v>1237</v>
      </c>
      <c r="H1132" s="100" t="s">
        <v>1246</v>
      </c>
      <c r="I1132" s="100">
        <v>15.1</v>
      </c>
      <c r="J1132" s="100"/>
      <c r="K1132" s="100">
        <v>-15.1</v>
      </c>
    </row>
    <row r="1133" spans="1:11" x14ac:dyDescent="0.3">
      <c r="A1133" s="100" t="s">
        <v>142</v>
      </c>
      <c r="B1133" s="100" t="s">
        <v>204</v>
      </c>
      <c r="C1133" s="100" t="s">
        <v>200</v>
      </c>
      <c r="D1133" s="101">
        <v>44141</v>
      </c>
      <c r="E1133" s="100" t="s">
        <v>985</v>
      </c>
      <c r="F1133" s="100" t="s">
        <v>234</v>
      </c>
      <c r="G1133" s="100" t="s">
        <v>1237</v>
      </c>
      <c r="H1133" s="100" t="s">
        <v>1247</v>
      </c>
      <c r="I1133" s="100">
        <v>93.93</v>
      </c>
      <c r="J1133" s="100"/>
      <c r="K1133" s="100">
        <v>-93.93</v>
      </c>
    </row>
    <row r="1134" spans="1:11" x14ac:dyDescent="0.3">
      <c r="A1134" s="100" t="s">
        <v>142</v>
      </c>
      <c r="B1134" s="100" t="s">
        <v>204</v>
      </c>
      <c r="C1134" s="100" t="s">
        <v>200</v>
      </c>
      <c r="D1134" s="101">
        <v>44141</v>
      </c>
      <c r="E1134" s="100" t="s">
        <v>985</v>
      </c>
      <c r="F1134" s="100" t="s">
        <v>234</v>
      </c>
      <c r="G1134" s="100" t="s">
        <v>1237</v>
      </c>
      <c r="H1134" s="100" t="s">
        <v>1248</v>
      </c>
      <c r="I1134" s="100">
        <v>51.23</v>
      </c>
      <c r="J1134" s="100"/>
      <c r="K1134" s="100">
        <v>-51.23</v>
      </c>
    </row>
    <row r="1135" spans="1:11" x14ac:dyDescent="0.3">
      <c r="A1135" s="100" t="s">
        <v>142</v>
      </c>
      <c r="B1135" s="100" t="s">
        <v>204</v>
      </c>
      <c r="C1135" s="100" t="s">
        <v>200</v>
      </c>
      <c r="D1135" s="101">
        <v>44141</v>
      </c>
      <c r="E1135" s="100" t="s">
        <v>985</v>
      </c>
      <c r="F1135" s="100" t="s">
        <v>234</v>
      </c>
      <c r="G1135" s="100" t="s">
        <v>1237</v>
      </c>
      <c r="H1135" s="100" t="s">
        <v>1220</v>
      </c>
      <c r="I1135" s="100">
        <v>12.19</v>
      </c>
      <c r="J1135" s="100"/>
      <c r="K1135" s="100">
        <v>-12.19</v>
      </c>
    </row>
    <row r="1136" spans="1:11" x14ac:dyDescent="0.3">
      <c r="A1136" s="100" t="s">
        <v>142</v>
      </c>
      <c r="B1136" s="100" t="s">
        <v>204</v>
      </c>
      <c r="C1136" s="100" t="s">
        <v>200</v>
      </c>
      <c r="D1136" s="101">
        <v>44141</v>
      </c>
      <c r="E1136" s="100" t="s">
        <v>985</v>
      </c>
      <c r="F1136" s="100" t="s">
        <v>234</v>
      </c>
      <c r="G1136" s="100" t="s">
        <v>1237</v>
      </c>
      <c r="H1136" s="100" t="s">
        <v>1220</v>
      </c>
      <c r="I1136" s="100">
        <v>2</v>
      </c>
      <c r="J1136" s="100"/>
      <c r="K1136" s="100">
        <v>-2</v>
      </c>
    </row>
    <row r="1137" spans="1:11" x14ac:dyDescent="0.3">
      <c r="A1137" s="100" t="s">
        <v>142</v>
      </c>
      <c r="B1137" s="100" t="s">
        <v>204</v>
      </c>
      <c r="C1137" s="100" t="s">
        <v>200</v>
      </c>
      <c r="D1137" s="101">
        <v>44141</v>
      </c>
      <c r="E1137" s="100" t="s">
        <v>985</v>
      </c>
      <c r="F1137" s="100" t="s">
        <v>234</v>
      </c>
      <c r="G1137" s="100" t="s">
        <v>1237</v>
      </c>
      <c r="H1137" s="100" t="s">
        <v>1224</v>
      </c>
      <c r="I1137" s="100">
        <v>9.99</v>
      </c>
      <c r="J1137" s="100"/>
      <c r="K1137" s="100">
        <v>-9.99</v>
      </c>
    </row>
    <row r="1138" spans="1:11" x14ac:dyDescent="0.3">
      <c r="A1138" s="100" t="s">
        <v>142</v>
      </c>
      <c r="B1138" s="100" t="s">
        <v>204</v>
      </c>
      <c r="C1138" s="100" t="s">
        <v>200</v>
      </c>
      <c r="D1138" s="101">
        <v>44141</v>
      </c>
      <c r="E1138" s="100" t="s">
        <v>985</v>
      </c>
      <c r="F1138" s="100" t="s">
        <v>234</v>
      </c>
      <c r="G1138" s="100" t="s">
        <v>1237</v>
      </c>
      <c r="H1138" s="100" t="s">
        <v>1225</v>
      </c>
      <c r="I1138" s="100">
        <v>10.17</v>
      </c>
      <c r="J1138" s="100"/>
      <c r="K1138" s="100">
        <v>-10.17</v>
      </c>
    </row>
    <row r="1139" spans="1:11" x14ac:dyDescent="0.3">
      <c r="A1139" s="100" t="s">
        <v>142</v>
      </c>
      <c r="B1139" s="100" t="s">
        <v>204</v>
      </c>
      <c r="C1139" s="100" t="s">
        <v>200</v>
      </c>
      <c r="D1139" s="101">
        <v>44141</v>
      </c>
      <c r="E1139" s="100" t="s">
        <v>985</v>
      </c>
      <c r="F1139" s="100" t="s">
        <v>234</v>
      </c>
      <c r="G1139" s="100" t="s">
        <v>1237</v>
      </c>
      <c r="H1139" s="100" t="s">
        <v>1228</v>
      </c>
      <c r="I1139" s="100">
        <v>10.119999999999999</v>
      </c>
      <c r="J1139" s="100"/>
      <c r="K1139" s="100">
        <v>-10.119999999999999</v>
      </c>
    </row>
    <row r="1140" spans="1:11" x14ac:dyDescent="0.3">
      <c r="A1140" s="100" t="s">
        <v>142</v>
      </c>
      <c r="B1140" s="100" t="s">
        <v>204</v>
      </c>
      <c r="C1140" s="100" t="s">
        <v>200</v>
      </c>
      <c r="D1140" s="101">
        <v>44141</v>
      </c>
      <c r="E1140" s="100" t="s">
        <v>985</v>
      </c>
      <c r="F1140" s="100" t="s">
        <v>234</v>
      </c>
      <c r="G1140" s="100" t="s">
        <v>1237</v>
      </c>
      <c r="H1140" s="100" t="s">
        <v>756</v>
      </c>
      <c r="I1140" s="100">
        <v>50</v>
      </c>
      <c r="J1140" s="100"/>
      <c r="K1140" s="100">
        <v>-50</v>
      </c>
    </row>
    <row r="1141" spans="1:11" x14ac:dyDescent="0.3">
      <c r="A1141" s="100" t="s">
        <v>142</v>
      </c>
      <c r="B1141" s="100" t="s">
        <v>204</v>
      </c>
      <c r="C1141" s="100" t="s">
        <v>200</v>
      </c>
      <c r="D1141" s="101">
        <v>44141</v>
      </c>
      <c r="E1141" s="100" t="s">
        <v>985</v>
      </c>
      <c r="F1141" s="100" t="s">
        <v>234</v>
      </c>
      <c r="G1141" s="100" t="s">
        <v>1237</v>
      </c>
      <c r="H1141" s="100" t="s">
        <v>1251</v>
      </c>
      <c r="I1141" s="100">
        <v>22.68</v>
      </c>
      <c r="J1141" s="100"/>
      <c r="K1141" s="100">
        <v>-22.68</v>
      </c>
    </row>
    <row r="1142" spans="1:11" x14ac:dyDescent="0.3">
      <c r="A1142" s="100" t="s">
        <v>142</v>
      </c>
      <c r="B1142" s="100" t="s">
        <v>204</v>
      </c>
      <c r="C1142" s="100" t="s">
        <v>200</v>
      </c>
      <c r="D1142" s="101">
        <v>44141</v>
      </c>
      <c r="E1142" s="100" t="s">
        <v>985</v>
      </c>
      <c r="F1142" s="100" t="s">
        <v>234</v>
      </c>
      <c r="G1142" s="100" t="s">
        <v>1237</v>
      </c>
      <c r="H1142" s="100" t="s">
        <v>1252</v>
      </c>
      <c r="I1142" s="100">
        <v>38.68</v>
      </c>
      <c r="J1142" s="100"/>
      <c r="K1142" s="100">
        <v>-38.68</v>
      </c>
    </row>
    <row r="1143" spans="1:11" x14ac:dyDescent="0.3">
      <c r="A1143" s="100" t="s">
        <v>142</v>
      </c>
      <c r="B1143" s="100" t="s">
        <v>204</v>
      </c>
      <c r="C1143" s="100" t="s">
        <v>200</v>
      </c>
      <c r="D1143" s="101">
        <v>44158</v>
      </c>
      <c r="E1143" s="100" t="s">
        <v>1170</v>
      </c>
      <c r="F1143" s="100" t="s">
        <v>234</v>
      </c>
      <c r="G1143" s="100" t="s">
        <v>1171</v>
      </c>
      <c r="H1143" s="100" t="s">
        <v>1253</v>
      </c>
      <c r="I1143" s="100">
        <v>262.89</v>
      </c>
      <c r="J1143" s="100"/>
      <c r="K1143" s="100">
        <v>-262.89</v>
      </c>
    </row>
    <row r="1144" spans="1:11" x14ac:dyDescent="0.3">
      <c r="A1144" s="100" t="s">
        <v>142</v>
      </c>
      <c r="B1144" s="100" t="s">
        <v>204</v>
      </c>
      <c r="C1144" s="100" t="s">
        <v>200</v>
      </c>
      <c r="D1144" s="101">
        <v>44174</v>
      </c>
      <c r="E1144" s="100" t="s">
        <v>1407</v>
      </c>
      <c r="F1144" s="100" t="s">
        <v>234</v>
      </c>
      <c r="G1144" s="100" t="s">
        <v>1516</v>
      </c>
      <c r="H1144" s="100" t="s">
        <v>1228</v>
      </c>
      <c r="I1144" s="100">
        <v>6.93</v>
      </c>
      <c r="J1144" s="100"/>
      <c r="K1144" s="100">
        <v>-6.93</v>
      </c>
    </row>
    <row r="1145" spans="1:11" x14ac:dyDescent="0.3">
      <c r="A1145" s="100" t="s">
        <v>142</v>
      </c>
      <c r="B1145" s="100" t="s">
        <v>204</v>
      </c>
      <c r="C1145" s="100" t="s">
        <v>200</v>
      </c>
      <c r="D1145" s="101">
        <v>44174</v>
      </c>
      <c r="E1145" s="100" t="s">
        <v>1407</v>
      </c>
      <c r="F1145" s="100" t="s">
        <v>234</v>
      </c>
      <c r="G1145" s="100" t="s">
        <v>1516</v>
      </c>
      <c r="H1145" s="100" t="s">
        <v>1517</v>
      </c>
      <c r="I1145" s="100">
        <v>7.58</v>
      </c>
      <c r="J1145" s="100"/>
      <c r="K1145" s="100">
        <v>-7.58</v>
      </c>
    </row>
    <row r="1146" spans="1:11" x14ac:dyDescent="0.3">
      <c r="A1146" s="100" t="s">
        <v>142</v>
      </c>
      <c r="B1146" s="100" t="s">
        <v>204</v>
      </c>
      <c r="C1146" s="100" t="s">
        <v>200</v>
      </c>
      <c r="D1146" s="101">
        <v>44174</v>
      </c>
      <c r="E1146" s="100" t="s">
        <v>1407</v>
      </c>
      <c r="F1146" s="100" t="s">
        <v>234</v>
      </c>
      <c r="G1146" s="100" t="s">
        <v>1516</v>
      </c>
      <c r="H1146" s="100" t="s">
        <v>1227</v>
      </c>
      <c r="I1146" s="100">
        <v>10.29</v>
      </c>
      <c r="J1146" s="100"/>
      <c r="K1146" s="100">
        <v>-10.29</v>
      </c>
    </row>
    <row r="1147" spans="1:11" x14ac:dyDescent="0.3">
      <c r="A1147" s="100" t="s">
        <v>142</v>
      </c>
      <c r="B1147" s="100" t="s">
        <v>204</v>
      </c>
      <c r="C1147" s="100" t="s">
        <v>200</v>
      </c>
      <c r="D1147" s="101">
        <v>44174</v>
      </c>
      <c r="E1147" s="100" t="s">
        <v>1407</v>
      </c>
      <c r="F1147" s="100" t="s">
        <v>234</v>
      </c>
      <c r="G1147" s="100" t="s">
        <v>1516</v>
      </c>
      <c r="H1147" s="100" t="s">
        <v>1241</v>
      </c>
      <c r="I1147" s="100">
        <v>310.18</v>
      </c>
      <c r="J1147" s="100"/>
      <c r="K1147" s="100">
        <v>-310.18</v>
      </c>
    </row>
    <row r="1148" spans="1:11" x14ac:dyDescent="0.3">
      <c r="A1148" s="100" t="s">
        <v>142</v>
      </c>
      <c r="B1148" s="100" t="s">
        <v>204</v>
      </c>
      <c r="C1148" s="100" t="s">
        <v>200</v>
      </c>
      <c r="D1148" s="101">
        <v>44174</v>
      </c>
      <c r="E1148" s="100" t="s">
        <v>1407</v>
      </c>
      <c r="F1148" s="100" t="s">
        <v>234</v>
      </c>
      <c r="G1148" s="100" t="s">
        <v>1516</v>
      </c>
      <c r="H1148" s="100" t="s">
        <v>1224</v>
      </c>
      <c r="I1148" s="100">
        <v>2</v>
      </c>
      <c r="J1148" s="100"/>
      <c r="K1148" s="100">
        <v>-2</v>
      </c>
    </row>
    <row r="1149" spans="1:11" x14ac:dyDescent="0.3">
      <c r="A1149" s="100" t="s">
        <v>142</v>
      </c>
      <c r="B1149" s="100" t="s">
        <v>204</v>
      </c>
      <c r="C1149" s="100" t="s">
        <v>200</v>
      </c>
      <c r="D1149" s="101">
        <v>44174</v>
      </c>
      <c r="E1149" s="100" t="s">
        <v>1407</v>
      </c>
      <c r="F1149" s="100" t="s">
        <v>234</v>
      </c>
      <c r="G1149" s="100" t="s">
        <v>1516</v>
      </c>
      <c r="H1149" s="100" t="s">
        <v>1224</v>
      </c>
      <c r="I1149" s="100">
        <v>11.99</v>
      </c>
      <c r="J1149" s="100"/>
      <c r="K1149" s="100">
        <v>-11.99</v>
      </c>
    </row>
    <row r="1150" spans="1:11" x14ac:dyDescent="0.3">
      <c r="A1150" s="100" t="s">
        <v>142</v>
      </c>
      <c r="B1150" s="100" t="s">
        <v>204</v>
      </c>
      <c r="C1150" s="100" t="s">
        <v>200</v>
      </c>
      <c r="D1150" s="101">
        <v>44174</v>
      </c>
      <c r="E1150" s="100" t="s">
        <v>1407</v>
      </c>
      <c r="F1150" s="100" t="s">
        <v>234</v>
      </c>
      <c r="G1150" s="100" t="s">
        <v>1516</v>
      </c>
      <c r="H1150" s="100" t="s">
        <v>1518</v>
      </c>
      <c r="I1150" s="100">
        <v>13.72</v>
      </c>
      <c r="J1150" s="100"/>
      <c r="K1150" s="100">
        <v>-13.72</v>
      </c>
    </row>
    <row r="1151" spans="1:11" x14ac:dyDescent="0.3">
      <c r="A1151" s="100" t="s">
        <v>142</v>
      </c>
      <c r="B1151" s="100" t="s">
        <v>204</v>
      </c>
      <c r="C1151" s="100" t="s">
        <v>200</v>
      </c>
      <c r="D1151" s="101">
        <v>44174</v>
      </c>
      <c r="E1151" s="100" t="s">
        <v>1407</v>
      </c>
      <c r="F1151" s="100" t="s">
        <v>234</v>
      </c>
      <c r="G1151" s="100" t="s">
        <v>1516</v>
      </c>
      <c r="H1151" s="100" t="s">
        <v>1225</v>
      </c>
      <c r="I1151" s="100">
        <v>10.17</v>
      </c>
      <c r="J1151" s="100"/>
      <c r="K1151" s="100">
        <v>-10.17</v>
      </c>
    </row>
    <row r="1152" spans="1:11" x14ac:dyDescent="0.3">
      <c r="A1152" s="100" t="s">
        <v>142</v>
      </c>
      <c r="B1152" s="100" t="s">
        <v>204</v>
      </c>
      <c r="C1152" s="100" t="s">
        <v>200</v>
      </c>
      <c r="D1152" s="101">
        <v>44174</v>
      </c>
      <c r="E1152" s="100" t="s">
        <v>1407</v>
      </c>
      <c r="F1152" s="100" t="s">
        <v>234</v>
      </c>
      <c r="G1152" s="100" t="s">
        <v>1516</v>
      </c>
      <c r="H1152" s="100" t="s">
        <v>807</v>
      </c>
      <c r="I1152" s="100">
        <v>2890</v>
      </c>
      <c r="J1152" s="100"/>
      <c r="K1152" s="100">
        <v>-2890</v>
      </c>
    </row>
    <row r="1153" spans="1:11" x14ac:dyDescent="0.3">
      <c r="A1153" s="100" t="s">
        <v>142</v>
      </c>
      <c r="B1153" s="100" t="s">
        <v>204</v>
      </c>
      <c r="C1153" s="100" t="s">
        <v>200</v>
      </c>
      <c r="D1153" s="101">
        <v>44174</v>
      </c>
      <c r="E1153" s="100" t="s">
        <v>1407</v>
      </c>
      <c r="F1153" s="100" t="s">
        <v>234</v>
      </c>
      <c r="G1153" s="100" t="s">
        <v>1516</v>
      </c>
      <c r="H1153" s="100" t="s">
        <v>1519</v>
      </c>
      <c r="I1153" s="100">
        <v>27.34</v>
      </c>
      <c r="J1153" s="100"/>
      <c r="K1153" s="100">
        <v>-27.34</v>
      </c>
    </row>
    <row r="1154" spans="1:11" x14ac:dyDescent="0.3">
      <c r="A1154" s="100" t="s">
        <v>142</v>
      </c>
      <c r="B1154" s="100" t="s">
        <v>204</v>
      </c>
      <c r="C1154" s="100" t="s">
        <v>200</v>
      </c>
      <c r="D1154" s="101">
        <v>44174</v>
      </c>
      <c r="E1154" s="100" t="s">
        <v>1407</v>
      </c>
      <c r="F1154" s="100" t="s">
        <v>234</v>
      </c>
      <c r="G1154" s="100" t="s">
        <v>1516</v>
      </c>
      <c r="H1154" s="100" t="s">
        <v>1222</v>
      </c>
      <c r="I1154" s="100">
        <v>29.84</v>
      </c>
      <c r="J1154" s="100"/>
      <c r="K1154" s="100">
        <v>-29.84</v>
      </c>
    </row>
    <row r="1155" spans="1:11" x14ac:dyDescent="0.3">
      <c r="A1155" s="100" t="s">
        <v>142</v>
      </c>
      <c r="B1155" s="100" t="s">
        <v>204</v>
      </c>
      <c r="C1155" s="100" t="s">
        <v>200</v>
      </c>
      <c r="D1155" s="101">
        <v>44174</v>
      </c>
      <c r="E1155" s="100" t="s">
        <v>1407</v>
      </c>
      <c r="F1155" s="100" t="s">
        <v>234</v>
      </c>
      <c r="G1155" s="100" t="s">
        <v>1516</v>
      </c>
      <c r="H1155" s="100" t="s">
        <v>1222</v>
      </c>
      <c r="I1155" s="100">
        <v>150</v>
      </c>
      <c r="J1155" s="100"/>
      <c r="K1155" s="100">
        <v>-150</v>
      </c>
    </row>
    <row r="1156" spans="1:11" x14ac:dyDescent="0.3">
      <c r="A1156" s="100" t="s">
        <v>142</v>
      </c>
      <c r="B1156" s="100" t="s">
        <v>204</v>
      </c>
      <c r="C1156" s="100" t="s">
        <v>200</v>
      </c>
      <c r="D1156" s="101">
        <v>44174</v>
      </c>
      <c r="E1156" s="100" t="s">
        <v>1407</v>
      </c>
      <c r="F1156" s="100" t="s">
        <v>234</v>
      </c>
      <c r="G1156" s="100" t="s">
        <v>1516</v>
      </c>
      <c r="H1156" s="100" t="s">
        <v>1228</v>
      </c>
      <c r="I1156" s="100">
        <v>10.119999999999999</v>
      </c>
      <c r="J1156" s="100"/>
      <c r="K1156" s="100">
        <v>-10.119999999999999</v>
      </c>
    </row>
    <row r="1157" spans="1:11" x14ac:dyDescent="0.3">
      <c r="A1157" s="100" t="s">
        <v>142</v>
      </c>
      <c r="B1157" s="100" t="s">
        <v>204</v>
      </c>
      <c r="C1157" s="100" t="s">
        <v>200</v>
      </c>
      <c r="D1157" s="101">
        <v>44174</v>
      </c>
      <c r="E1157" s="100" t="s">
        <v>1407</v>
      </c>
      <c r="F1157" s="100" t="s">
        <v>234</v>
      </c>
      <c r="G1157" s="100" t="s">
        <v>1516</v>
      </c>
      <c r="H1157" s="100" t="s">
        <v>1225</v>
      </c>
      <c r="I1157" s="100">
        <v>2</v>
      </c>
      <c r="J1157" s="100"/>
      <c r="K1157" s="100">
        <v>-2</v>
      </c>
    </row>
    <row r="1158" spans="1:11" x14ac:dyDescent="0.3">
      <c r="A1158" s="100" t="s">
        <v>142</v>
      </c>
      <c r="B1158" s="100" t="s">
        <v>204</v>
      </c>
      <c r="C1158" s="100" t="s">
        <v>200</v>
      </c>
      <c r="D1158" s="101">
        <v>44174</v>
      </c>
      <c r="E1158" s="100" t="s">
        <v>1407</v>
      </c>
      <c r="F1158" s="100" t="s">
        <v>234</v>
      </c>
      <c r="G1158" s="100" t="s">
        <v>1516</v>
      </c>
      <c r="H1158" s="100" t="s">
        <v>1227</v>
      </c>
      <c r="I1158" s="100">
        <v>2</v>
      </c>
      <c r="J1158" s="100"/>
      <c r="K1158" s="100">
        <v>-2</v>
      </c>
    </row>
    <row r="1159" spans="1:11" x14ac:dyDescent="0.3">
      <c r="A1159" s="100" t="s">
        <v>142</v>
      </c>
      <c r="B1159" s="100" t="s">
        <v>204</v>
      </c>
      <c r="C1159" s="100" t="s">
        <v>200</v>
      </c>
      <c r="D1159" s="101">
        <v>44174</v>
      </c>
      <c r="E1159" s="100" t="s">
        <v>1407</v>
      </c>
      <c r="F1159" s="100" t="s">
        <v>234</v>
      </c>
      <c r="G1159" s="100" t="s">
        <v>1516</v>
      </c>
      <c r="H1159" s="100" t="s">
        <v>1227</v>
      </c>
      <c r="I1159" s="100">
        <v>10.28</v>
      </c>
      <c r="J1159" s="100"/>
      <c r="K1159" s="100">
        <v>-10.28</v>
      </c>
    </row>
    <row r="1160" spans="1:11" x14ac:dyDescent="0.3">
      <c r="A1160" s="100" t="s">
        <v>142</v>
      </c>
      <c r="B1160" s="100" t="s">
        <v>204</v>
      </c>
      <c r="C1160" s="100" t="s">
        <v>200</v>
      </c>
      <c r="D1160" s="101">
        <v>44174</v>
      </c>
      <c r="E1160" s="100" t="s">
        <v>1407</v>
      </c>
      <c r="F1160" s="100" t="s">
        <v>234</v>
      </c>
      <c r="G1160" s="100" t="s">
        <v>1516</v>
      </c>
      <c r="H1160" s="100" t="s">
        <v>1228</v>
      </c>
      <c r="I1160" s="100">
        <v>2</v>
      </c>
      <c r="J1160" s="100"/>
      <c r="K1160" s="100">
        <v>-2</v>
      </c>
    </row>
    <row r="1161" spans="1:11" x14ac:dyDescent="0.3">
      <c r="A1161" s="100" t="s">
        <v>142</v>
      </c>
      <c r="B1161" s="100" t="s">
        <v>204</v>
      </c>
      <c r="C1161" s="100" t="s">
        <v>200</v>
      </c>
      <c r="D1161" s="101">
        <v>44174</v>
      </c>
      <c r="E1161" s="100" t="s">
        <v>1407</v>
      </c>
      <c r="F1161" s="100" t="s">
        <v>234</v>
      </c>
      <c r="G1161" s="100" t="s">
        <v>1516</v>
      </c>
      <c r="H1161" s="100" t="s">
        <v>767</v>
      </c>
      <c r="I1161" s="100">
        <v>112.5</v>
      </c>
      <c r="J1161" s="100"/>
      <c r="K1161" s="100">
        <v>-112.5</v>
      </c>
    </row>
    <row r="1162" spans="1:11" x14ac:dyDescent="0.3">
      <c r="A1162" s="100" t="s">
        <v>142</v>
      </c>
      <c r="B1162" s="100" t="s">
        <v>204</v>
      </c>
      <c r="C1162" s="100" t="s">
        <v>200</v>
      </c>
      <c r="D1162" s="101">
        <v>44174</v>
      </c>
      <c r="E1162" s="100" t="s">
        <v>1407</v>
      </c>
      <c r="F1162" s="100" t="s">
        <v>234</v>
      </c>
      <c r="G1162" s="100" t="s">
        <v>1516</v>
      </c>
      <c r="H1162" s="100" t="s">
        <v>1216</v>
      </c>
      <c r="I1162" s="100">
        <v>764.32</v>
      </c>
      <c r="J1162" s="100"/>
      <c r="K1162" s="100">
        <v>-764.32</v>
      </c>
    </row>
    <row r="1163" spans="1:11" x14ac:dyDescent="0.3">
      <c r="A1163" s="100" t="s">
        <v>142</v>
      </c>
      <c r="B1163" s="100" t="s">
        <v>204</v>
      </c>
      <c r="C1163" s="100" t="s">
        <v>200</v>
      </c>
      <c r="D1163" s="101">
        <v>44174</v>
      </c>
      <c r="E1163" s="100" t="s">
        <v>1407</v>
      </c>
      <c r="F1163" s="100" t="s">
        <v>234</v>
      </c>
      <c r="G1163" s="100" t="s">
        <v>1516</v>
      </c>
      <c r="H1163" s="100" t="s">
        <v>1220</v>
      </c>
      <c r="I1163" s="100">
        <v>10.18</v>
      </c>
      <c r="J1163" s="100"/>
      <c r="K1163" s="100">
        <v>-10.18</v>
      </c>
    </row>
    <row r="1164" spans="1:11" x14ac:dyDescent="0.3">
      <c r="A1164" s="100" t="s">
        <v>142</v>
      </c>
      <c r="B1164" s="100" t="s">
        <v>204</v>
      </c>
      <c r="C1164" s="100" t="s">
        <v>200</v>
      </c>
      <c r="D1164" s="101">
        <v>44174</v>
      </c>
      <c r="E1164" s="100" t="s">
        <v>1407</v>
      </c>
      <c r="F1164" s="100" t="s">
        <v>234</v>
      </c>
      <c r="G1164" s="100" t="s">
        <v>1516</v>
      </c>
      <c r="H1164" s="100" t="s">
        <v>1517</v>
      </c>
      <c r="I1164" s="100">
        <v>6.61</v>
      </c>
      <c r="J1164" s="100"/>
      <c r="K1164" s="100">
        <v>-6.61</v>
      </c>
    </row>
    <row r="1165" spans="1:11" x14ac:dyDescent="0.3">
      <c r="A1165" s="100" t="s">
        <v>142</v>
      </c>
      <c r="B1165" s="100" t="s">
        <v>204</v>
      </c>
      <c r="C1165" s="100" t="s">
        <v>200</v>
      </c>
      <c r="D1165" s="101">
        <v>44174</v>
      </c>
      <c r="E1165" s="100" t="s">
        <v>1407</v>
      </c>
      <c r="F1165" s="100" t="s">
        <v>234</v>
      </c>
      <c r="G1165" s="100" t="s">
        <v>1516</v>
      </c>
      <c r="H1165" s="100" t="s">
        <v>1520</v>
      </c>
      <c r="I1165" s="100">
        <v>20.010000000000002</v>
      </c>
      <c r="J1165" s="100"/>
      <c r="K1165" s="100">
        <v>-20.010000000000002</v>
      </c>
    </row>
    <row r="1166" spans="1:11" x14ac:dyDescent="0.3">
      <c r="A1166" s="100" t="s">
        <v>142</v>
      </c>
      <c r="B1166" s="100" t="s">
        <v>204</v>
      </c>
      <c r="C1166" s="100" t="s">
        <v>200</v>
      </c>
      <c r="D1166" s="101">
        <v>44174</v>
      </c>
      <c r="E1166" s="100" t="s">
        <v>1407</v>
      </c>
      <c r="F1166" s="100" t="s">
        <v>234</v>
      </c>
      <c r="G1166" s="100" t="s">
        <v>1516</v>
      </c>
      <c r="H1166" s="100" t="s">
        <v>1249</v>
      </c>
      <c r="I1166" s="100">
        <v>71.92</v>
      </c>
      <c r="J1166" s="100"/>
      <c r="K1166" s="100">
        <v>-71.92</v>
      </c>
    </row>
    <row r="1167" spans="1:11" x14ac:dyDescent="0.3">
      <c r="A1167" s="100" t="s">
        <v>142</v>
      </c>
      <c r="B1167" s="100" t="s">
        <v>204</v>
      </c>
      <c r="C1167" s="100" t="s">
        <v>200</v>
      </c>
      <c r="D1167" s="101">
        <v>44174</v>
      </c>
      <c r="E1167" s="100" t="s">
        <v>1407</v>
      </c>
      <c r="F1167" s="100" t="s">
        <v>234</v>
      </c>
      <c r="G1167" s="100" t="s">
        <v>1516</v>
      </c>
      <c r="H1167" s="100" t="s">
        <v>1220</v>
      </c>
      <c r="I1167" s="100">
        <v>2</v>
      </c>
      <c r="J1167" s="100"/>
      <c r="K1167" s="100">
        <v>-2</v>
      </c>
    </row>
    <row r="1168" spans="1:11" x14ac:dyDescent="0.3">
      <c r="A1168" s="100" t="s">
        <v>142</v>
      </c>
      <c r="B1168" s="100" t="s">
        <v>204</v>
      </c>
      <c r="C1168" s="100" t="s">
        <v>200</v>
      </c>
      <c r="D1168" s="101">
        <v>44174</v>
      </c>
      <c r="E1168" s="100" t="s">
        <v>1407</v>
      </c>
      <c r="F1168" s="100" t="s">
        <v>234</v>
      </c>
      <c r="G1168" s="100" t="s">
        <v>1516</v>
      </c>
      <c r="H1168" s="100" t="s">
        <v>1224</v>
      </c>
      <c r="I1168" s="100">
        <v>2</v>
      </c>
      <c r="J1168" s="100"/>
      <c r="K1168" s="100">
        <v>-2</v>
      </c>
    </row>
    <row r="1169" spans="1:11" x14ac:dyDescent="0.3">
      <c r="A1169" s="100" t="s">
        <v>142</v>
      </c>
      <c r="B1169" s="100" t="s">
        <v>204</v>
      </c>
      <c r="C1169" s="100" t="s">
        <v>200</v>
      </c>
      <c r="D1169" s="101">
        <v>44174</v>
      </c>
      <c r="E1169" s="100" t="s">
        <v>1407</v>
      </c>
      <c r="F1169" s="100" t="s">
        <v>234</v>
      </c>
      <c r="G1169" s="100" t="s">
        <v>1516</v>
      </c>
      <c r="H1169" s="100" t="s">
        <v>1224</v>
      </c>
      <c r="I1169" s="100">
        <v>9.99</v>
      </c>
      <c r="J1169" s="100"/>
      <c r="K1169" s="100">
        <v>-9.99</v>
      </c>
    </row>
    <row r="1170" spans="1:11" x14ac:dyDescent="0.3">
      <c r="A1170" s="100" t="s">
        <v>142</v>
      </c>
      <c r="B1170" s="100" t="s">
        <v>204</v>
      </c>
      <c r="C1170" s="100" t="s">
        <v>200</v>
      </c>
      <c r="D1170" s="101">
        <v>44174</v>
      </c>
      <c r="E1170" s="100" t="s">
        <v>1407</v>
      </c>
      <c r="F1170" s="100" t="s">
        <v>234</v>
      </c>
      <c r="G1170" s="100" t="s">
        <v>1516</v>
      </c>
      <c r="H1170" s="100" t="s">
        <v>1521</v>
      </c>
      <c r="I1170" s="100">
        <v>120</v>
      </c>
      <c r="J1170" s="100"/>
      <c r="K1170" s="100">
        <v>-120</v>
      </c>
    </row>
    <row r="1171" spans="1:11" x14ac:dyDescent="0.3">
      <c r="A1171" s="100" t="s">
        <v>142</v>
      </c>
      <c r="B1171" s="100" t="s">
        <v>204</v>
      </c>
      <c r="C1171" s="100" t="s">
        <v>200</v>
      </c>
      <c r="D1171" s="101">
        <v>44174</v>
      </c>
      <c r="E1171" s="100" t="s">
        <v>1407</v>
      </c>
      <c r="F1171" s="100" t="s">
        <v>234</v>
      </c>
      <c r="G1171" s="100" t="s">
        <v>1516</v>
      </c>
      <c r="H1171" s="100" t="s">
        <v>1225</v>
      </c>
      <c r="I1171" s="100">
        <v>10.17</v>
      </c>
      <c r="J1171" s="100"/>
      <c r="K1171" s="100">
        <v>-10.17</v>
      </c>
    </row>
    <row r="1172" spans="1:11" x14ac:dyDescent="0.3">
      <c r="A1172" s="100" t="s">
        <v>142</v>
      </c>
      <c r="B1172" s="100" t="s">
        <v>204</v>
      </c>
      <c r="C1172" s="100" t="s">
        <v>200</v>
      </c>
      <c r="D1172" s="101">
        <v>44174</v>
      </c>
      <c r="E1172" s="100" t="s">
        <v>1407</v>
      </c>
      <c r="F1172" s="100" t="s">
        <v>234</v>
      </c>
      <c r="G1172" s="100" t="s">
        <v>1516</v>
      </c>
      <c r="H1172" s="100" t="s">
        <v>1249</v>
      </c>
      <c r="I1172" s="100">
        <v>69.900000000000006</v>
      </c>
      <c r="J1172" s="100"/>
      <c r="K1172" s="100">
        <v>-69.900000000000006</v>
      </c>
    </row>
    <row r="1173" spans="1:11" x14ac:dyDescent="0.3">
      <c r="A1173" s="100" t="s">
        <v>142</v>
      </c>
      <c r="B1173" s="100" t="s">
        <v>204</v>
      </c>
      <c r="C1173" s="100" t="s">
        <v>200</v>
      </c>
      <c r="D1173" s="101">
        <v>44174</v>
      </c>
      <c r="E1173" s="100" t="s">
        <v>1407</v>
      </c>
      <c r="F1173" s="100" t="s">
        <v>234</v>
      </c>
      <c r="G1173" s="100" t="s">
        <v>1516</v>
      </c>
      <c r="H1173" s="100" t="s">
        <v>1228</v>
      </c>
      <c r="I1173" s="100">
        <v>2</v>
      </c>
      <c r="J1173" s="100"/>
      <c r="K1173" s="100">
        <v>-2</v>
      </c>
    </row>
    <row r="1174" spans="1:11" x14ac:dyDescent="0.3">
      <c r="A1174" s="100" t="s">
        <v>142</v>
      </c>
      <c r="B1174" s="100" t="s">
        <v>204</v>
      </c>
      <c r="C1174" s="100" t="s">
        <v>200</v>
      </c>
      <c r="D1174" s="101">
        <v>44174</v>
      </c>
      <c r="E1174" s="100" t="s">
        <v>1407</v>
      </c>
      <c r="F1174" s="100" t="s">
        <v>234</v>
      </c>
      <c r="G1174" s="100" t="s">
        <v>1516</v>
      </c>
      <c r="H1174" s="100" t="s">
        <v>1228</v>
      </c>
      <c r="I1174" s="100">
        <v>10.119999999999999</v>
      </c>
      <c r="J1174" s="100"/>
      <c r="K1174" s="100">
        <v>-10.119999999999999</v>
      </c>
    </row>
    <row r="1175" spans="1:11" x14ac:dyDescent="0.3">
      <c r="A1175" s="100" t="s">
        <v>142</v>
      </c>
      <c r="B1175" s="100" t="s">
        <v>204</v>
      </c>
      <c r="C1175" s="100" t="s">
        <v>200</v>
      </c>
      <c r="D1175" s="101">
        <v>44174</v>
      </c>
      <c r="E1175" s="100" t="s">
        <v>1407</v>
      </c>
      <c r="F1175" s="100" t="s">
        <v>234</v>
      </c>
      <c r="G1175" s="100" t="s">
        <v>1516</v>
      </c>
      <c r="H1175" s="100" t="s">
        <v>1225</v>
      </c>
      <c r="I1175" s="100">
        <v>2</v>
      </c>
      <c r="J1175" s="100"/>
      <c r="K1175" s="100">
        <v>-2</v>
      </c>
    </row>
    <row r="1176" spans="1:11" x14ac:dyDescent="0.3">
      <c r="A1176" s="100" t="s">
        <v>142</v>
      </c>
      <c r="B1176" s="100" t="s">
        <v>204</v>
      </c>
      <c r="C1176" s="100" t="s">
        <v>200</v>
      </c>
      <c r="D1176" s="101">
        <v>44174</v>
      </c>
      <c r="E1176" s="100" t="s">
        <v>1407</v>
      </c>
      <c r="F1176" s="100" t="s">
        <v>234</v>
      </c>
      <c r="G1176" s="100" t="s">
        <v>1516</v>
      </c>
      <c r="H1176" s="100" t="s">
        <v>1522</v>
      </c>
      <c r="I1176" s="100">
        <v>10.16</v>
      </c>
      <c r="J1176" s="100"/>
      <c r="K1176" s="100">
        <v>-10.16</v>
      </c>
    </row>
    <row r="1177" spans="1:11" x14ac:dyDescent="0.3">
      <c r="A1177" s="100" t="s">
        <v>142</v>
      </c>
      <c r="B1177" s="100" t="s">
        <v>204</v>
      </c>
      <c r="C1177" s="100" t="s">
        <v>200</v>
      </c>
      <c r="D1177" s="101">
        <v>44174</v>
      </c>
      <c r="E1177" s="100" t="s">
        <v>1407</v>
      </c>
      <c r="F1177" s="100" t="s">
        <v>234</v>
      </c>
      <c r="G1177" s="100" t="s">
        <v>1516</v>
      </c>
      <c r="H1177" s="100" t="s">
        <v>1220</v>
      </c>
      <c r="I1177" s="100">
        <v>2</v>
      </c>
      <c r="J1177" s="100"/>
      <c r="K1177" s="100">
        <v>-2</v>
      </c>
    </row>
    <row r="1178" spans="1:11" x14ac:dyDescent="0.3">
      <c r="A1178" s="100" t="s">
        <v>142</v>
      </c>
      <c r="B1178" s="100" t="s">
        <v>204</v>
      </c>
      <c r="C1178" s="100" t="s">
        <v>200</v>
      </c>
      <c r="D1178" s="101">
        <v>44174</v>
      </c>
      <c r="E1178" s="100" t="s">
        <v>1407</v>
      </c>
      <c r="F1178" s="100" t="s">
        <v>234</v>
      </c>
      <c r="G1178" s="100" t="s">
        <v>1516</v>
      </c>
      <c r="H1178" s="100" t="s">
        <v>1220</v>
      </c>
      <c r="I1178" s="100">
        <v>10.18</v>
      </c>
      <c r="J1178" s="100"/>
      <c r="K1178" s="100">
        <v>-10.18</v>
      </c>
    </row>
    <row r="1179" spans="1:11" x14ac:dyDescent="0.3">
      <c r="A1179" s="100" t="s">
        <v>142</v>
      </c>
      <c r="B1179" s="100" t="s">
        <v>204</v>
      </c>
      <c r="C1179" s="100" t="s">
        <v>200</v>
      </c>
      <c r="D1179" s="101">
        <v>44174</v>
      </c>
      <c r="E1179" s="100" t="s">
        <v>1407</v>
      </c>
      <c r="F1179" s="100" t="s">
        <v>234</v>
      </c>
      <c r="G1179" s="100" t="s">
        <v>1516</v>
      </c>
      <c r="H1179" s="100" t="s">
        <v>763</v>
      </c>
      <c r="I1179" s="100">
        <v>36.119999999999997</v>
      </c>
      <c r="J1179" s="100"/>
      <c r="K1179" s="100">
        <v>-36.119999999999997</v>
      </c>
    </row>
    <row r="1180" spans="1:11" x14ac:dyDescent="0.3">
      <c r="A1180" s="100" t="s">
        <v>142</v>
      </c>
      <c r="B1180" s="100" t="s">
        <v>204</v>
      </c>
      <c r="C1180" s="100" t="s">
        <v>200</v>
      </c>
      <c r="D1180" s="101">
        <v>44174</v>
      </c>
      <c r="E1180" s="100" t="s">
        <v>1407</v>
      </c>
      <c r="F1180" s="100" t="s">
        <v>234</v>
      </c>
      <c r="G1180" s="100" t="s">
        <v>1516</v>
      </c>
      <c r="H1180" s="100" t="s">
        <v>1224</v>
      </c>
      <c r="I1180" s="100">
        <v>11.99</v>
      </c>
      <c r="J1180" s="100"/>
      <c r="K1180" s="100">
        <v>-11.99</v>
      </c>
    </row>
    <row r="1181" spans="1:11" x14ac:dyDescent="0.3">
      <c r="A1181" s="100" t="s">
        <v>142</v>
      </c>
      <c r="B1181" s="100" t="s">
        <v>204</v>
      </c>
      <c r="C1181" s="100" t="s">
        <v>200</v>
      </c>
      <c r="D1181" s="101">
        <v>44174</v>
      </c>
      <c r="E1181" s="100" t="s">
        <v>1407</v>
      </c>
      <c r="F1181" s="100" t="s">
        <v>234</v>
      </c>
      <c r="G1181" s="100" t="s">
        <v>1516</v>
      </c>
      <c r="H1181" s="100" t="s">
        <v>1215</v>
      </c>
      <c r="I1181" s="100">
        <v>20</v>
      </c>
      <c r="J1181" s="100"/>
      <c r="K1181" s="100">
        <v>-20</v>
      </c>
    </row>
    <row r="1182" spans="1:11" x14ac:dyDescent="0.3">
      <c r="A1182" s="100" t="s">
        <v>142</v>
      </c>
      <c r="B1182" s="100" t="s">
        <v>204</v>
      </c>
      <c r="C1182" s="100" t="s">
        <v>200</v>
      </c>
      <c r="D1182" s="101">
        <v>44174</v>
      </c>
      <c r="E1182" s="100" t="s">
        <v>1407</v>
      </c>
      <c r="F1182" s="100" t="s">
        <v>234</v>
      </c>
      <c r="G1182" s="100" t="s">
        <v>1516</v>
      </c>
      <c r="H1182" s="100" t="s">
        <v>1224</v>
      </c>
      <c r="I1182" s="100">
        <v>2</v>
      </c>
      <c r="J1182" s="100"/>
      <c r="K1182" s="100">
        <v>-2</v>
      </c>
    </row>
    <row r="1183" spans="1:11" x14ac:dyDescent="0.3">
      <c r="A1183" s="100" t="s">
        <v>142</v>
      </c>
      <c r="B1183" s="100" t="s">
        <v>204</v>
      </c>
      <c r="C1183" s="100" t="s">
        <v>200</v>
      </c>
      <c r="D1183" s="101">
        <v>44174</v>
      </c>
      <c r="E1183" s="100" t="s">
        <v>1407</v>
      </c>
      <c r="F1183" s="100" t="s">
        <v>234</v>
      </c>
      <c r="G1183" s="100" t="s">
        <v>1516</v>
      </c>
      <c r="H1183" s="100" t="s">
        <v>1225</v>
      </c>
      <c r="I1183" s="100">
        <v>10.17</v>
      </c>
      <c r="J1183" s="100"/>
      <c r="K1183" s="100">
        <v>-10.17</v>
      </c>
    </row>
    <row r="1184" spans="1:11" x14ac:dyDescent="0.3">
      <c r="A1184" s="100" t="s">
        <v>142</v>
      </c>
      <c r="B1184" s="100" t="s">
        <v>204</v>
      </c>
      <c r="C1184" s="100" t="s">
        <v>200</v>
      </c>
      <c r="D1184" s="101">
        <v>44174</v>
      </c>
      <c r="E1184" s="100" t="s">
        <v>1407</v>
      </c>
      <c r="F1184" s="100" t="s">
        <v>234</v>
      </c>
      <c r="G1184" s="100" t="s">
        <v>1516</v>
      </c>
      <c r="H1184" s="100" t="s">
        <v>1230</v>
      </c>
      <c r="I1184" s="100">
        <v>56.55</v>
      </c>
      <c r="J1184" s="100"/>
      <c r="K1184" s="100">
        <v>-56.55</v>
      </c>
    </row>
    <row r="1185" spans="1:11" x14ac:dyDescent="0.3">
      <c r="A1185" s="100" t="s">
        <v>142</v>
      </c>
      <c r="B1185" s="100" t="s">
        <v>204</v>
      </c>
      <c r="C1185" s="100" t="s">
        <v>200</v>
      </c>
      <c r="D1185" s="101">
        <v>44174</v>
      </c>
      <c r="E1185" s="100" t="s">
        <v>1407</v>
      </c>
      <c r="F1185" s="100" t="s">
        <v>234</v>
      </c>
      <c r="G1185" s="100" t="s">
        <v>1516</v>
      </c>
      <c r="H1185" s="100" t="s">
        <v>759</v>
      </c>
      <c r="I1185" s="100">
        <v>19</v>
      </c>
      <c r="J1185" s="100"/>
      <c r="K1185" s="100">
        <v>-19</v>
      </c>
    </row>
    <row r="1186" spans="1:11" x14ac:dyDescent="0.3">
      <c r="A1186" s="100" t="s">
        <v>142</v>
      </c>
      <c r="B1186" s="100" t="s">
        <v>204</v>
      </c>
      <c r="C1186" s="100" t="s">
        <v>200</v>
      </c>
      <c r="D1186" s="101">
        <v>44174</v>
      </c>
      <c r="E1186" s="100" t="s">
        <v>1407</v>
      </c>
      <c r="F1186" s="100" t="s">
        <v>234</v>
      </c>
      <c r="G1186" s="100" t="s">
        <v>1516</v>
      </c>
      <c r="H1186" s="100" t="s">
        <v>759</v>
      </c>
      <c r="I1186" s="100">
        <v>19</v>
      </c>
      <c r="J1186" s="100"/>
      <c r="K1186" s="100">
        <v>-19</v>
      </c>
    </row>
    <row r="1187" spans="1:11" x14ac:dyDescent="0.3">
      <c r="A1187" s="100" t="s">
        <v>142</v>
      </c>
      <c r="B1187" s="100" t="s">
        <v>204</v>
      </c>
      <c r="C1187" s="100" t="s">
        <v>200</v>
      </c>
      <c r="D1187" s="101">
        <v>44174</v>
      </c>
      <c r="E1187" s="100" t="s">
        <v>1407</v>
      </c>
      <c r="F1187" s="100" t="s">
        <v>234</v>
      </c>
      <c r="G1187" s="100" t="s">
        <v>1516</v>
      </c>
      <c r="H1187" s="100" t="s">
        <v>1523</v>
      </c>
      <c r="I1187" s="100">
        <v>31.76</v>
      </c>
      <c r="J1187" s="100"/>
      <c r="K1187" s="100">
        <v>-31.76</v>
      </c>
    </row>
    <row r="1188" spans="1:11" x14ac:dyDescent="0.3">
      <c r="A1188" s="100" t="s">
        <v>142</v>
      </c>
      <c r="B1188" s="100" t="s">
        <v>204</v>
      </c>
      <c r="C1188" s="100" t="s">
        <v>200</v>
      </c>
      <c r="D1188" s="101">
        <v>44174</v>
      </c>
      <c r="E1188" s="100" t="s">
        <v>1407</v>
      </c>
      <c r="F1188" s="100" t="s">
        <v>234</v>
      </c>
      <c r="G1188" s="100" t="s">
        <v>1516</v>
      </c>
      <c r="H1188" s="100" t="s">
        <v>1228</v>
      </c>
      <c r="I1188" s="100">
        <v>2</v>
      </c>
      <c r="J1188" s="100"/>
      <c r="K1188" s="100">
        <v>-2</v>
      </c>
    </row>
    <row r="1189" spans="1:11" x14ac:dyDescent="0.3">
      <c r="A1189" s="100" t="s">
        <v>142</v>
      </c>
      <c r="B1189" s="100" t="s">
        <v>204</v>
      </c>
      <c r="C1189" s="100" t="s">
        <v>200</v>
      </c>
      <c r="D1189" s="101">
        <v>44174</v>
      </c>
      <c r="E1189" s="100" t="s">
        <v>1407</v>
      </c>
      <c r="F1189" s="100" t="s">
        <v>234</v>
      </c>
      <c r="G1189" s="100" t="s">
        <v>1516</v>
      </c>
      <c r="H1189" s="100" t="s">
        <v>1228</v>
      </c>
      <c r="I1189" s="100">
        <v>12.11</v>
      </c>
      <c r="J1189" s="100"/>
      <c r="K1189" s="100">
        <v>-12.11</v>
      </c>
    </row>
    <row r="1190" spans="1:11" x14ac:dyDescent="0.3">
      <c r="A1190" s="100" t="s">
        <v>142</v>
      </c>
      <c r="B1190" s="100" t="s">
        <v>204</v>
      </c>
      <c r="C1190" s="100" t="s">
        <v>200</v>
      </c>
      <c r="D1190" s="101">
        <v>44174</v>
      </c>
      <c r="E1190" s="100" t="s">
        <v>1407</v>
      </c>
      <c r="F1190" s="100" t="s">
        <v>234</v>
      </c>
      <c r="G1190" s="100" t="s">
        <v>1516</v>
      </c>
      <c r="H1190" s="100" t="s">
        <v>1225</v>
      </c>
      <c r="I1190" s="100">
        <v>2</v>
      </c>
      <c r="J1190" s="100"/>
      <c r="K1190" s="100">
        <v>-2</v>
      </c>
    </row>
    <row r="1191" spans="1:11" x14ac:dyDescent="0.3">
      <c r="A1191" s="100" t="s">
        <v>142</v>
      </c>
      <c r="B1191" s="100" t="s">
        <v>204</v>
      </c>
      <c r="C1191" s="100" t="s">
        <v>200</v>
      </c>
      <c r="D1191" s="101">
        <v>44174</v>
      </c>
      <c r="E1191" s="100" t="s">
        <v>1407</v>
      </c>
      <c r="F1191" s="100" t="s">
        <v>234</v>
      </c>
      <c r="G1191" s="100" t="s">
        <v>1516</v>
      </c>
      <c r="H1191" s="100" t="s">
        <v>1224</v>
      </c>
      <c r="I1191" s="100">
        <v>2</v>
      </c>
      <c r="J1191" s="100"/>
      <c r="K1191" s="100">
        <v>-2</v>
      </c>
    </row>
    <row r="1192" spans="1:11" x14ac:dyDescent="0.3">
      <c r="A1192" s="100" t="s">
        <v>142</v>
      </c>
      <c r="B1192" s="100" t="s">
        <v>204</v>
      </c>
      <c r="C1192" s="100" t="s">
        <v>200</v>
      </c>
      <c r="D1192" s="101">
        <v>44174</v>
      </c>
      <c r="E1192" s="100" t="s">
        <v>1407</v>
      </c>
      <c r="F1192" s="100" t="s">
        <v>234</v>
      </c>
      <c r="G1192" s="100" t="s">
        <v>1516</v>
      </c>
      <c r="H1192" s="100" t="s">
        <v>1224</v>
      </c>
      <c r="I1192" s="100">
        <v>9.99</v>
      </c>
      <c r="J1192" s="100"/>
      <c r="K1192" s="100">
        <v>-9.99</v>
      </c>
    </row>
    <row r="1193" spans="1:11" x14ac:dyDescent="0.3">
      <c r="A1193" s="100" t="s">
        <v>142</v>
      </c>
      <c r="B1193" s="100" t="s">
        <v>204</v>
      </c>
      <c r="C1193" s="100" t="s">
        <v>200</v>
      </c>
      <c r="D1193" s="101">
        <v>44174</v>
      </c>
      <c r="E1193" s="100" t="s">
        <v>1407</v>
      </c>
      <c r="F1193" s="100" t="s">
        <v>234</v>
      </c>
      <c r="G1193" s="100" t="s">
        <v>1516</v>
      </c>
      <c r="H1193" s="100" t="s">
        <v>1227</v>
      </c>
      <c r="I1193" s="100">
        <v>2</v>
      </c>
      <c r="J1193" s="100"/>
      <c r="K1193" s="100">
        <v>-2</v>
      </c>
    </row>
    <row r="1194" spans="1:11" x14ac:dyDescent="0.3">
      <c r="A1194" s="100" t="s">
        <v>142</v>
      </c>
      <c r="B1194" s="100" t="s">
        <v>204</v>
      </c>
      <c r="C1194" s="100" t="s">
        <v>200</v>
      </c>
      <c r="D1194" s="101">
        <v>44174</v>
      </c>
      <c r="E1194" s="100" t="s">
        <v>1407</v>
      </c>
      <c r="F1194" s="100" t="s">
        <v>234</v>
      </c>
      <c r="G1194" s="100" t="s">
        <v>1516</v>
      </c>
      <c r="H1194" s="100" t="s">
        <v>1227</v>
      </c>
      <c r="I1194" s="100">
        <v>12.31</v>
      </c>
      <c r="J1194" s="100"/>
      <c r="K1194" s="100">
        <v>-12.31</v>
      </c>
    </row>
    <row r="1195" spans="1:11" x14ac:dyDescent="0.3">
      <c r="A1195" s="100" t="s">
        <v>142</v>
      </c>
      <c r="B1195" s="100" t="s">
        <v>204</v>
      </c>
      <c r="C1195" s="100" t="s">
        <v>200</v>
      </c>
      <c r="D1195" s="101">
        <v>44174</v>
      </c>
      <c r="E1195" s="100" t="s">
        <v>1407</v>
      </c>
      <c r="F1195" s="100" t="s">
        <v>234</v>
      </c>
      <c r="G1195" s="100" t="s">
        <v>1516</v>
      </c>
      <c r="H1195" s="100" t="s">
        <v>766</v>
      </c>
      <c r="I1195" s="100">
        <v>100</v>
      </c>
      <c r="J1195" s="100"/>
      <c r="K1195" s="100">
        <v>-100</v>
      </c>
    </row>
    <row r="1196" spans="1:11" x14ac:dyDescent="0.3">
      <c r="A1196" s="100" t="s">
        <v>142</v>
      </c>
      <c r="B1196" s="100" t="s">
        <v>204</v>
      </c>
      <c r="C1196" s="100" t="s">
        <v>200</v>
      </c>
      <c r="D1196" s="101">
        <v>44204</v>
      </c>
      <c r="E1196" s="100" t="s">
        <v>1602</v>
      </c>
      <c r="F1196" s="100" t="s">
        <v>234</v>
      </c>
      <c r="G1196" s="100" t="s">
        <v>1603</v>
      </c>
      <c r="H1196" s="100" t="s">
        <v>1606</v>
      </c>
      <c r="I1196" s="100">
        <v>2</v>
      </c>
      <c r="J1196" s="100"/>
      <c r="K1196" s="100">
        <v>-2</v>
      </c>
    </row>
    <row r="1197" spans="1:11" x14ac:dyDescent="0.3">
      <c r="A1197" s="100" t="s">
        <v>142</v>
      </c>
      <c r="B1197" s="100" t="s">
        <v>204</v>
      </c>
      <c r="C1197" s="100" t="s">
        <v>200</v>
      </c>
      <c r="D1197" s="101">
        <v>44204</v>
      </c>
      <c r="E1197" s="100" t="s">
        <v>1602</v>
      </c>
      <c r="F1197" s="100" t="s">
        <v>234</v>
      </c>
      <c r="G1197" s="100" t="s">
        <v>1603</v>
      </c>
      <c r="H1197" s="100" t="s">
        <v>1606</v>
      </c>
      <c r="I1197" s="100">
        <v>9.99</v>
      </c>
      <c r="J1197" s="100"/>
      <c r="K1197" s="100">
        <v>-9.99</v>
      </c>
    </row>
    <row r="1198" spans="1:11" x14ac:dyDescent="0.3">
      <c r="A1198" s="100" t="s">
        <v>142</v>
      </c>
      <c r="B1198" s="100" t="s">
        <v>204</v>
      </c>
      <c r="C1198" s="100" t="s">
        <v>200</v>
      </c>
      <c r="D1198" s="101">
        <v>44204</v>
      </c>
      <c r="E1198" s="100" t="s">
        <v>1602</v>
      </c>
      <c r="F1198" s="100" t="s">
        <v>234</v>
      </c>
      <c r="G1198" s="100" t="s">
        <v>1603</v>
      </c>
      <c r="H1198" s="100" t="s">
        <v>1607</v>
      </c>
      <c r="I1198" s="100">
        <v>16.47</v>
      </c>
      <c r="J1198" s="100"/>
      <c r="K1198" s="100">
        <v>-16.47</v>
      </c>
    </row>
    <row r="1199" spans="1:11" x14ac:dyDescent="0.3">
      <c r="A1199" s="100" t="s">
        <v>142</v>
      </c>
      <c r="B1199" s="100" t="s">
        <v>204</v>
      </c>
      <c r="C1199" s="100" t="s">
        <v>200</v>
      </c>
      <c r="D1199" s="101">
        <v>44204</v>
      </c>
      <c r="E1199" s="100" t="s">
        <v>1602</v>
      </c>
      <c r="F1199" s="100" t="s">
        <v>234</v>
      </c>
      <c r="G1199" s="100" t="s">
        <v>1603</v>
      </c>
      <c r="H1199" s="100" t="s">
        <v>1606</v>
      </c>
      <c r="I1199" s="100">
        <v>9.99</v>
      </c>
      <c r="J1199" s="100"/>
      <c r="K1199" s="100">
        <v>-9.99</v>
      </c>
    </row>
    <row r="1200" spans="1:11" x14ac:dyDescent="0.3">
      <c r="A1200" s="100" t="s">
        <v>142</v>
      </c>
      <c r="B1200" s="100" t="s">
        <v>204</v>
      </c>
      <c r="C1200" s="100" t="s">
        <v>200</v>
      </c>
      <c r="D1200" s="101">
        <v>44204</v>
      </c>
      <c r="E1200" s="100" t="s">
        <v>1602</v>
      </c>
      <c r="F1200" s="100" t="s">
        <v>234</v>
      </c>
      <c r="G1200" s="100" t="s">
        <v>1603</v>
      </c>
      <c r="H1200" s="100" t="s">
        <v>1609</v>
      </c>
      <c r="I1200" s="100">
        <v>36.659999999999997</v>
      </c>
      <c r="J1200" s="100"/>
      <c r="K1200" s="100">
        <v>-36.659999999999997</v>
      </c>
    </row>
    <row r="1201" spans="1:11" x14ac:dyDescent="0.3">
      <c r="A1201" s="100" t="s">
        <v>142</v>
      </c>
      <c r="B1201" s="100" t="s">
        <v>204</v>
      </c>
      <c r="C1201" s="100" t="s">
        <v>200</v>
      </c>
      <c r="D1201" s="101">
        <v>44204</v>
      </c>
      <c r="E1201" s="100" t="s">
        <v>1602</v>
      </c>
      <c r="F1201" s="100" t="s">
        <v>234</v>
      </c>
      <c r="G1201" s="100" t="s">
        <v>1603</v>
      </c>
      <c r="H1201" s="100" t="s">
        <v>758</v>
      </c>
      <c r="I1201" s="100">
        <v>83.34</v>
      </c>
      <c r="J1201" s="100"/>
      <c r="K1201" s="100">
        <v>-83.34</v>
      </c>
    </row>
    <row r="1202" spans="1:11" x14ac:dyDescent="0.3">
      <c r="A1202" s="100" t="s">
        <v>142</v>
      </c>
      <c r="B1202" s="100" t="s">
        <v>204</v>
      </c>
      <c r="C1202" s="100" t="s">
        <v>200</v>
      </c>
      <c r="D1202" s="101">
        <v>44204</v>
      </c>
      <c r="E1202" s="100" t="s">
        <v>1602</v>
      </c>
      <c r="F1202" s="100" t="s">
        <v>234</v>
      </c>
      <c r="G1202" s="100" t="s">
        <v>1603</v>
      </c>
      <c r="H1202" s="100" t="s">
        <v>1606</v>
      </c>
      <c r="I1202" s="100">
        <v>2</v>
      </c>
      <c r="J1202" s="100"/>
      <c r="K1202" s="100">
        <v>-2</v>
      </c>
    </row>
    <row r="1203" spans="1:11" x14ac:dyDescent="0.3">
      <c r="A1203" s="100" t="s">
        <v>142</v>
      </c>
      <c r="B1203" s="100" t="s">
        <v>204</v>
      </c>
      <c r="C1203" s="100" t="s">
        <v>200</v>
      </c>
      <c r="D1203" s="101">
        <v>44204</v>
      </c>
      <c r="E1203" s="100" t="s">
        <v>1602</v>
      </c>
      <c r="F1203" s="100" t="s">
        <v>234</v>
      </c>
      <c r="G1203" s="100" t="s">
        <v>1603</v>
      </c>
      <c r="H1203" s="100" t="s">
        <v>1606</v>
      </c>
      <c r="I1203" s="100">
        <v>2</v>
      </c>
      <c r="J1203" s="100"/>
      <c r="K1203" s="100">
        <v>-2</v>
      </c>
    </row>
    <row r="1204" spans="1:11" x14ac:dyDescent="0.3">
      <c r="A1204" s="100" t="s">
        <v>142</v>
      </c>
      <c r="B1204" s="100" t="s">
        <v>204</v>
      </c>
      <c r="C1204" s="100" t="s">
        <v>200</v>
      </c>
      <c r="D1204" s="101">
        <v>44204</v>
      </c>
      <c r="E1204" s="100" t="s">
        <v>1602</v>
      </c>
      <c r="F1204" s="100" t="s">
        <v>234</v>
      </c>
      <c r="G1204" s="100" t="s">
        <v>1603</v>
      </c>
      <c r="H1204" s="100" t="s">
        <v>1606</v>
      </c>
      <c r="I1204" s="100">
        <v>10.17</v>
      </c>
      <c r="J1204" s="100"/>
      <c r="K1204" s="100">
        <v>-10.17</v>
      </c>
    </row>
    <row r="1205" spans="1:11" x14ac:dyDescent="0.3">
      <c r="A1205" s="100" t="s">
        <v>142</v>
      </c>
      <c r="B1205" s="100" t="s">
        <v>204</v>
      </c>
      <c r="C1205" s="100" t="s">
        <v>200</v>
      </c>
      <c r="D1205" s="101">
        <v>44204</v>
      </c>
      <c r="E1205" s="100" t="s">
        <v>1602</v>
      </c>
      <c r="F1205" s="100" t="s">
        <v>234</v>
      </c>
      <c r="G1205" s="100" t="s">
        <v>1603</v>
      </c>
      <c r="H1205" s="100" t="s">
        <v>1608</v>
      </c>
      <c r="I1205" s="100">
        <v>20.239999999999998</v>
      </c>
      <c r="J1205" s="100"/>
      <c r="K1205" s="100">
        <v>-20.239999999999998</v>
      </c>
    </row>
    <row r="1206" spans="1:11" x14ac:dyDescent="0.3">
      <c r="A1206" s="100" t="s">
        <v>142</v>
      </c>
      <c r="B1206" s="100" t="s">
        <v>204</v>
      </c>
      <c r="C1206" s="100" t="s">
        <v>200</v>
      </c>
      <c r="D1206" s="101">
        <v>44204</v>
      </c>
      <c r="E1206" s="100" t="s">
        <v>1602</v>
      </c>
      <c r="F1206" s="100" t="s">
        <v>234</v>
      </c>
      <c r="G1206" s="100" t="s">
        <v>1603</v>
      </c>
      <c r="H1206" s="100" t="s">
        <v>757</v>
      </c>
      <c r="I1206" s="100">
        <v>65.709999999999994</v>
      </c>
      <c r="J1206" s="100"/>
      <c r="K1206" s="100">
        <v>-65.709999999999994</v>
      </c>
    </row>
    <row r="1207" spans="1:11" x14ac:dyDescent="0.3">
      <c r="A1207" s="100" t="s">
        <v>142</v>
      </c>
      <c r="B1207" s="100" t="s">
        <v>204</v>
      </c>
      <c r="C1207" s="100" t="s">
        <v>200</v>
      </c>
      <c r="D1207" s="101">
        <v>44204</v>
      </c>
      <c r="E1207" s="100" t="s">
        <v>1602</v>
      </c>
      <c r="F1207" s="100" t="s">
        <v>234</v>
      </c>
      <c r="G1207" s="100" t="s">
        <v>1603</v>
      </c>
      <c r="H1207" s="100" t="s">
        <v>1606</v>
      </c>
      <c r="I1207" s="100">
        <v>9.99</v>
      </c>
      <c r="J1207" s="100"/>
      <c r="K1207" s="100">
        <v>-9.99</v>
      </c>
    </row>
    <row r="1208" spans="1:11" x14ac:dyDescent="0.3">
      <c r="A1208" s="100" t="s">
        <v>142</v>
      </c>
      <c r="B1208" s="100" t="s">
        <v>204</v>
      </c>
      <c r="C1208" s="100" t="s">
        <v>200</v>
      </c>
      <c r="D1208" s="101">
        <v>44204</v>
      </c>
      <c r="E1208" s="100" t="s">
        <v>1602</v>
      </c>
      <c r="F1208" s="100" t="s">
        <v>234</v>
      </c>
      <c r="G1208" s="100" t="s">
        <v>1603</v>
      </c>
      <c r="H1208" s="100" t="s">
        <v>1610</v>
      </c>
      <c r="I1208" s="100">
        <v>37.75</v>
      </c>
      <c r="J1208" s="100"/>
      <c r="K1208" s="100">
        <v>-37.75</v>
      </c>
    </row>
    <row r="1209" spans="1:11" x14ac:dyDescent="0.3">
      <c r="A1209" s="100" t="s">
        <v>142</v>
      </c>
      <c r="B1209" s="100" t="s">
        <v>204</v>
      </c>
      <c r="C1209" s="100" t="s">
        <v>200</v>
      </c>
      <c r="D1209" s="101">
        <v>44204</v>
      </c>
      <c r="E1209" s="100" t="s">
        <v>1602</v>
      </c>
      <c r="F1209" s="100" t="s">
        <v>234</v>
      </c>
      <c r="G1209" s="100" t="s">
        <v>1603</v>
      </c>
      <c r="H1209" s="100" t="s">
        <v>1611</v>
      </c>
      <c r="I1209" s="100">
        <v>145.78</v>
      </c>
      <c r="J1209" s="100"/>
      <c r="K1209" s="100">
        <v>-145.78</v>
      </c>
    </row>
    <row r="1210" spans="1:11" x14ac:dyDescent="0.3">
      <c r="A1210" s="100" t="s">
        <v>142</v>
      </c>
      <c r="B1210" s="100" t="s">
        <v>204</v>
      </c>
      <c r="C1210" s="100" t="s">
        <v>200</v>
      </c>
      <c r="D1210" s="101">
        <v>44204</v>
      </c>
      <c r="E1210" s="100" t="s">
        <v>1602</v>
      </c>
      <c r="F1210" s="100" t="s">
        <v>234</v>
      </c>
      <c r="G1210" s="100" t="s">
        <v>1603</v>
      </c>
      <c r="H1210" s="100" t="s">
        <v>803</v>
      </c>
      <c r="I1210" s="100">
        <v>53.67</v>
      </c>
      <c r="J1210" s="100"/>
      <c r="K1210" s="100">
        <v>-53.67</v>
      </c>
    </row>
    <row r="1211" spans="1:11" x14ac:dyDescent="0.3">
      <c r="A1211" s="100" t="s">
        <v>142</v>
      </c>
      <c r="B1211" s="100" t="s">
        <v>204</v>
      </c>
      <c r="C1211" s="100" t="s">
        <v>200</v>
      </c>
      <c r="D1211" s="101">
        <v>44204</v>
      </c>
      <c r="E1211" s="100" t="s">
        <v>1602</v>
      </c>
      <c r="F1211" s="100" t="s">
        <v>234</v>
      </c>
      <c r="G1211" s="100" t="s">
        <v>1603</v>
      </c>
      <c r="H1211" s="100" t="s">
        <v>803</v>
      </c>
      <c r="I1211" s="100">
        <v>159.94</v>
      </c>
      <c r="J1211" s="100"/>
      <c r="K1211" s="100">
        <v>-159.94</v>
      </c>
    </row>
    <row r="1212" spans="1:11" x14ac:dyDescent="0.3">
      <c r="A1212" s="100" t="s">
        <v>142</v>
      </c>
      <c r="B1212" s="100" t="s">
        <v>204</v>
      </c>
      <c r="C1212" s="100" t="s">
        <v>200</v>
      </c>
      <c r="D1212" s="101">
        <v>44204</v>
      </c>
      <c r="E1212" s="100" t="s">
        <v>1602</v>
      </c>
      <c r="F1212" s="100" t="s">
        <v>234</v>
      </c>
      <c r="G1212" s="100" t="s">
        <v>1603</v>
      </c>
      <c r="H1212" s="100" t="s">
        <v>1606</v>
      </c>
      <c r="I1212" s="100">
        <v>2</v>
      </c>
      <c r="J1212" s="100"/>
      <c r="K1212" s="100">
        <v>-2</v>
      </c>
    </row>
    <row r="1213" spans="1:11" x14ac:dyDescent="0.3">
      <c r="A1213" s="100" t="s">
        <v>142</v>
      </c>
      <c r="B1213" s="100" t="s">
        <v>204</v>
      </c>
      <c r="C1213" s="100" t="s">
        <v>200</v>
      </c>
      <c r="D1213" s="101">
        <v>44204</v>
      </c>
      <c r="E1213" s="100" t="s">
        <v>1602</v>
      </c>
      <c r="F1213" s="100" t="s">
        <v>234</v>
      </c>
      <c r="G1213" s="100" t="s">
        <v>1603</v>
      </c>
      <c r="H1213" s="100" t="s">
        <v>1606</v>
      </c>
      <c r="I1213" s="100">
        <v>2</v>
      </c>
      <c r="J1213" s="100"/>
      <c r="K1213" s="100">
        <v>-2</v>
      </c>
    </row>
    <row r="1214" spans="1:11" x14ac:dyDescent="0.3">
      <c r="A1214" s="100" t="s">
        <v>142</v>
      </c>
      <c r="B1214" s="100" t="s">
        <v>204</v>
      </c>
      <c r="C1214" s="100" t="s">
        <v>200</v>
      </c>
      <c r="D1214" s="101">
        <v>44204</v>
      </c>
      <c r="E1214" s="100" t="s">
        <v>1602</v>
      </c>
      <c r="F1214" s="100" t="s">
        <v>234</v>
      </c>
      <c r="G1214" s="100" t="s">
        <v>1603</v>
      </c>
      <c r="H1214" s="100" t="s">
        <v>1606</v>
      </c>
      <c r="I1214" s="100">
        <v>9.81</v>
      </c>
      <c r="J1214" s="100"/>
      <c r="K1214" s="100">
        <v>-9.81</v>
      </c>
    </row>
    <row r="1215" spans="1:11" x14ac:dyDescent="0.3">
      <c r="A1215" s="100" t="s">
        <v>142</v>
      </c>
      <c r="B1215" s="100" t="s">
        <v>204</v>
      </c>
      <c r="C1215" s="100" t="s">
        <v>200</v>
      </c>
      <c r="D1215" s="101">
        <v>44204</v>
      </c>
      <c r="E1215" s="100" t="s">
        <v>1602</v>
      </c>
      <c r="F1215" s="100" t="s">
        <v>234</v>
      </c>
      <c r="G1215" s="100" t="s">
        <v>1603</v>
      </c>
      <c r="H1215" s="100" t="s">
        <v>778</v>
      </c>
      <c r="I1215" s="100">
        <v>45</v>
      </c>
      <c r="J1215" s="100"/>
      <c r="K1215" s="100">
        <v>-45</v>
      </c>
    </row>
    <row r="1216" spans="1:11" x14ac:dyDescent="0.3">
      <c r="A1216" s="100" t="s">
        <v>142</v>
      </c>
      <c r="B1216" s="100" t="s">
        <v>204</v>
      </c>
      <c r="C1216" s="100" t="s">
        <v>200</v>
      </c>
      <c r="D1216" s="101">
        <v>44204</v>
      </c>
      <c r="E1216" s="100" t="s">
        <v>1602</v>
      </c>
      <c r="F1216" s="100" t="s">
        <v>234</v>
      </c>
      <c r="G1216" s="100" t="s">
        <v>1603</v>
      </c>
      <c r="H1216" s="100" t="s">
        <v>757</v>
      </c>
      <c r="I1216" s="100">
        <v>53.54</v>
      </c>
      <c r="J1216" s="100"/>
      <c r="K1216" s="100">
        <v>-53.54</v>
      </c>
    </row>
    <row r="1217" spans="1:11" x14ac:dyDescent="0.3">
      <c r="A1217" s="100" t="s">
        <v>142</v>
      </c>
      <c r="B1217" s="100" t="s">
        <v>204</v>
      </c>
      <c r="C1217" s="100" t="s">
        <v>200</v>
      </c>
      <c r="D1217" s="101">
        <v>44204</v>
      </c>
      <c r="E1217" s="100" t="s">
        <v>1602</v>
      </c>
      <c r="F1217" s="100" t="s">
        <v>234</v>
      </c>
      <c r="G1217" s="100" t="s">
        <v>1603</v>
      </c>
      <c r="H1217" s="100" t="s">
        <v>804</v>
      </c>
      <c r="I1217" s="100">
        <v>7.5</v>
      </c>
      <c r="J1217" s="100"/>
      <c r="K1217" s="100">
        <v>-7.5</v>
      </c>
    </row>
    <row r="1218" spans="1:11" x14ac:dyDescent="0.3">
      <c r="A1218" s="100" t="s">
        <v>142</v>
      </c>
      <c r="B1218" s="100" t="s">
        <v>204</v>
      </c>
      <c r="C1218" s="100" t="s">
        <v>200</v>
      </c>
      <c r="D1218" s="101">
        <v>44204</v>
      </c>
      <c r="E1218" s="100" t="s">
        <v>1602</v>
      </c>
      <c r="F1218" s="100" t="s">
        <v>234</v>
      </c>
      <c r="G1218" s="100" t="s">
        <v>1603</v>
      </c>
      <c r="H1218" s="100" t="s">
        <v>1606</v>
      </c>
      <c r="I1218" s="100">
        <v>10.16</v>
      </c>
      <c r="J1218" s="100"/>
      <c r="K1218" s="100">
        <v>-10.16</v>
      </c>
    </row>
    <row r="1219" spans="1:11" x14ac:dyDescent="0.3">
      <c r="A1219" s="100" t="s">
        <v>142</v>
      </c>
      <c r="B1219" s="100" t="s">
        <v>204</v>
      </c>
      <c r="C1219" s="100" t="s">
        <v>200</v>
      </c>
      <c r="D1219" s="101">
        <v>44204</v>
      </c>
      <c r="E1219" s="100" t="s">
        <v>1602</v>
      </c>
      <c r="F1219" s="100" t="s">
        <v>234</v>
      </c>
      <c r="G1219" s="100" t="s">
        <v>1603</v>
      </c>
      <c r="H1219" s="100" t="s">
        <v>828</v>
      </c>
      <c r="I1219" s="100">
        <v>410.14</v>
      </c>
      <c r="J1219" s="100"/>
      <c r="K1219" s="100">
        <v>-410.14</v>
      </c>
    </row>
    <row r="1220" spans="1:11" x14ac:dyDescent="0.3">
      <c r="A1220" s="100" t="s">
        <v>142</v>
      </c>
      <c r="B1220" s="100" t="s">
        <v>204</v>
      </c>
      <c r="C1220" s="100" t="s">
        <v>200</v>
      </c>
      <c r="D1220" s="101">
        <v>44204</v>
      </c>
      <c r="E1220" s="100" t="s">
        <v>1602</v>
      </c>
      <c r="F1220" s="100" t="s">
        <v>234</v>
      </c>
      <c r="G1220" s="100" t="s">
        <v>1603</v>
      </c>
      <c r="H1220" s="100" t="s">
        <v>808</v>
      </c>
      <c r="I1220" s="100">
        <v>1000</v>
      </c>
      <c r="J1220" s="100"/>
      <c r="K1220" s="100">
        <v>-1000</v>
      </c>
    </row>
    <row r="1221" spans="1:11" x14ac:dyDescent="0.3">
      <c r="A1221" s="100" t="s">
        <v>142</v>
      </c>
      <c r="B1221" s="100" t="s">
        <v>204</v>
      </c>
      <c r="C1221" s="100" t="s">
        <v>200</v>
      </c>
      <c r="D1221" s="101">
        <v>44204</v>
      </c>
      <c r="E1221" s="100" t="s">
        <v>1602</v>
      </c>
      <c r="F1221" s="100" t="s">
        <v>234</v>
      </c>
      <c r="G1221" s="100" t="s">
        <v>1603</v>
      </c>
      <c r="H1221" s="100" t="s">
        <v>808</v>
      </c>
      <c r="I1221" s="100">
        <v>1000</v>
      </c>
      <c r="J1221" s="100"/>
      <c r="K1221" s="100">
        <v>-1000</v>
      </c>
    </row>
    <row r="1222" spans="1:11" x14ac:dyDescent="0.3">
      <c r="A1222" s="100" t="s">
        <v>142</v>
      </c>
      <c r="B1222" s="100" t="s">
        <v>204</v>
      </c>
      <c r="C1222" s="100" t="s">
        <v>200</v>
      </c>
      <c r="D1222" s="101">
        <v>44204</v>
      </c>
      <c r="E1222" s="100" t="s">
        <v>1602</v>
      </c>
      <c r="F1222" s="100" t="s">
        <v>234</v>
      </c>
      <c r="G1222" s="100" t="s">
        <v>1603</v>
      </c>
      <c r="H1222" s="100" t="s">
        <v>1526</v>
      </c>
      <c r="I1222" s="100">
        <v>63.25</v>
      </c>
      <c r="J1222" s="100"/>
      <c r="K1222" s="100">
        <v>-63.25</v>
      </c>
    </row>
    <row r="1223" spans="1:11" x14ac:dyDescent="0.3">
      <c r="A1223" s="100" t="s">
        <v>142</v>
      </c>
      <c r="B1223" s="100" t="s">
        <v>204</v>
      </c>
      <c r="C1223" s="100" t="s">
        <v>200</v>
      </c>
      <c r="D1223" s="101">
        <v>44204</v>
      </c>
      <c r="E1223" s="100" t="s">
        <v>1602</v>
      </c>
      <c r="F1223" s="100" t="s">
        <v>234</v>
      </c>
      <c r="G1223" s="100" t="s">
        <v>1603</v>
      </c>
      <c r="H1223" s="100" t="s">
        <v>1606</v>
      </c>
      <c r="I1223" s="100">
        <v>2</v>
      </c>
      <c r="J1223" s="100"/>
      <c r="K1223" s="100">
        <v>-2</v>
      </c>
    </row>
    <row r="1224" spans="1:11" x14ac:dyDescent="0.3">
      <c r="A1224" s="100" t="s">
        <v>142</v>
      </c>
      <c r="B1224" s="100" t="s">
        <v>204</v>
      </c>
      <c r="C1224" s="100" t="s">
        <v>200</v>
      </c>
      <c r="D1224" s="101">
        <v>44204</v>
      </c>
      <c r="E1224" s="100" t="s">
        <v>1602</v>
      </c>
      <c r="F1224" s="100" t="s">
        <v>234</v>
      </c>
      <c r="G1224" s="100" t="s">
        <v>1603</v>
      </c>
      <c r="H1224" s="100" t="s">
        <v>808</v>
      </c>
      <c r="I1224" s="100">
        <v>1012.81</v>
      </c>
      <c r="J1224" s="100"/>
      <c r="K1224" s="100">
        <v>-1012.81</v>
      </c>
    </row>
    <row r="1225" spans="1:11" x14ac:dyDescent="0.3">
      <c r="A1225" s="100" t="s">
        <v>142</v>
      </c>
      <c r="B1225" s="100" t="s">
        <v>204</v>
      </c>
      <c r="C1225" s="100" t="s">
        <v>200</v>
      </c>
      <c r="D1225" s="101">
        <v>44204</v>
      </c>
      <c r="E1225" s="100" t="s">
        <v>1602</v>
      </c>
      <c r="F1225" s="100" t="s">
        <v>234</v>
      </c>
      <c r="G1225" s="100" t="s">
        <v>1603</v>
      </c>
      <c r="H1225" s="100" t="s">
        <v>1220</v>
      </c>
      <c r="I1225" s="100">
        <v>2</v>
      </c>
      <c r="J1225" s="100"/>
      <c r="K1225" s="100">
        <v>-2</v>
      </c>
    </row>
    <row r="1226" spans="1:11" x14ac:dyDescent="0.3">
      <c r="A1226" s="100" t="s">
        <v>142</v>
      </c>
      <c r="B1226" s="100" t="s">
        <v>204</v>
      </c>
      <c r="C1226" s="100" t="s">
        <v>200</v>
      </c>
      <c r="D1226" s="101">
        <v>44204</v>
      </c>
      <c r="E1226" s="100" t="s">
        <v>1602</v>
      </c>
      <c r="F1226" s="100" t="s">
        <v>234</v>
      </c>
      <c r="G1226" s="100" t="s">
        <v>1603</v>
      </c>
      <c r="H1226" s="100" t="s">
        <v>1220</v>
      </c>
      <c r="I1226" s="100">
        <v>10.18</v>
      </c>
      <c r="J1226" s="100"/>
      <c r="K1226" s="100">
        <v>-10.18</v>
      </c>
    </row>
    <row r="1227" spans="1:11" x14ac:dyDescent="0.3">
      <c r="A1227" s="100" t="s">
        <v>142</v>
      </c>
      <c r="B1227" s="100" t="s">
        <v>204</v>
      </c>
      <c r="C1227" s="100" t="s">
        <v>200</v>
      </c>
      <c r="D1227" s="101">
        <v>44204</v>
      </c>
      <c r="E1227" s="100" t="s">
        <v>1602</v>
      </c>
      <c r="F1227" s="100" t="s">
        <v>234</v>
      </c>
      <c r="G1227" s="100" t="s">
        <v>1603</v>
      </c>
      <c r="H1227" s="100" t="s">
        <v>1522</v>
      </c>
      <c r="I1227" s="100">
        <v>10.15</v>
      </c>
      <c r="J1227" s="100"/>
      <c r="K1227" s="100">
        <v>-10.15</v>
      </c>
    </row>
    <row r="1228" spans="1:11" x14ac:dyDescent="0.3">
      <c r="A1228" s="100" t="s">
        <v>142</v>
      </c>
      <c r="B1228" s="100" t="s">
        <v>204</v>
      </c>
      <c r="C1228" s="100" t="s">
        <v>200</v>
      </c>
      <c r="D1228" s="101">
        <v>44204</v>
      </c>
      <c r="E1228" s="100" t="s">
        <v>1602</v>
      </c>
      <c r="F1228" s="100" t="s">
        <v>234</v>
      </c>
      <c r="G1228" s="100" t="s">
        <v>1603</v>
      </c>
      <c r="H1228" s="100" t="s">
        <v>1521</v>
      </c>
      <c r="I1228" s="100">
        <v>827.9</v>
      </c>
      <c r="J1228" s="100"/>
      <c r="K1228" s="100">
        <v>-827.9</v>
      </c>
    </row>
    <row r="1229" spans="1:11" x14ac:dyDescent="0.3">
      <c r="A1229" s="100" t="s">
        <v>142</v>
      </c>
      <c r="B1229" s="100" t="s">
        <v>204</v>
      </c>
      <c r="C1229" s="100" t="s">
        <v>200</v>
      </c>
      <c r="D1229" s="101">
        <v>44204</v>
      </c>
      <c r="E1229" s="100" t="s">
        <v>1602</v>
      </c>
      <c r="F1229" s="100" t="s">
        <v>234</v>
      </c>
      <c r="G1229" s="100" t="s">
        <v>1603</v>
      </c>
      <c r="H1229" s="100" t="s">
        <v>1233</v>
      </c>
      <c r="I1229" s="100">
        <v>9.4600000000000009</v>
      </c>
      <c r="J1229" s="100"/>
      <c r="K1229" s="100">
        <v>-9.4600000000000009</v>
      </c>
    </row>
    <row r="1230" spans="1:11" x14ac:dyDescent="0.3">
      <c r="A1230" s="100" t="s">
        <v>142</v>
      </c>
      <c r="B1230" s="100" t="s">
        <v>204</v>
      </c>
      <c r="C1230" s="100" t="s">
        <v>200</v>
      </c>
      <c r="D1230" s="101">
        <v>44204</v>
      </c>
      <c r="E1230" s="100" t="s">
        <v>1602</v>
      </c>
      <c r="F1230" s="100" t="s">
        <v>234</v>
      </c>
      <c r="G1230" s="100" t="s">
        <v>1603</v>
      </c>
      <c r="H1230" s="100" t="s">
        <v>1224</v>
      </c>
      <c r="I1230" s="100">
        <v>2</v>
      </c>
      <c r="J1230" s="100"/>
      <c r="K1230" s="100">
        <v>-2</v>
      </c>
    </row>
    <row r="1231" spans="1:11" x14ac:dyDescent="0.3">
      <c r="A1231" s="100" t="s">
        <v>142</v>
      </c>
      <c r="B1231" s="100" t="s">
        <v>204</v>
      </c>
      <c r="C1231" s="100" t="s">
        <v>200</v>
      </c>
      <c r="D1231" s="101">
        <v>44204</v>
      </c>
      <c r="E1231" s="100" t="s">
        <v>1602</v>
      </c>
      <c r="F1231" s="100" t="s">
        <v>234</v>
      </c>
      <c r="G1231" s="100" t="s">
        <v>1603</v>
      </c>
      <c r="H1231" s="100" t="s">
        <v>1224</v>
      </c>
      <c r="I1231" s="100">
        <v>9.99</v>
      </c>
      <c r="J1231" s="100"/>
      <c r="K1231" s="100">
        <v>-9.99</v>
      </c>
    </row>
    <row r="1232" spans="1:11" x14ac:dyDescent="0.3">
      <c r="A1232" s="100" t="s">
        <v>142</v>
      </c>
      <c r="B1232" s="100" t="s">
        <v>204</v>
      </c>
      <c r="C1232" s="100" t="s">
        <v>200</v>
      </c>
      <c r="D1232" s="101">
        <v>44204</v>
      </c>
      <c r="E1232" s="100" t="s">
        <v>1602</v>
      </c>
      <c r="F1232" s="100" t="s">
        <v>234</v>
      </c>
      <c r="G1232" s="100" t="s">
        <v>1603</v>
      </c>
      <c r="H1232" s="100" t="s">
        <v>1233</v>
      </c>
      <c r="I1232" s="100">
        <v>2</v>
      </c>
      <c r="J1232" s="100"/>
      <c r="K1232" s="100">
        <v>-2</v>
      </c>
    </row>
    <row r="1233" spans="1:11" x14ac:dyDescent="0.3">
      <c r="A1233" s="100" t="s">
        <v>142</v>
      </c>
      <c r="B1233" s="100" t="s">
        <v>204</v>
      </c>
      <c r="C1233" s="100" t="s">
        <v>200</v>
      </c>
      <c r="D1233" s="101">
        <v>44204</v>
      </c>
      <c r="E1233" s="100" t="s">
        <v>1602</v>
      </c>
      <c r="F1233" s="100" t="s">
        <v>234</v>
      </c>
      <c r="G1233" s="100" t="s">
        <v>1603</v>
      </c>
      <c r="H1233" s="100" t="s">
        <v>1235</v>
      </c>
      <c r="I1233" s="100">
        <v>10.55</v>
      </c>
      <c r="J1233" s="100"/>
      <c r="K1233" s="100">
        <v>-10.55</v>
      </c>
    </row>
    <row r="1234" spans="1:11" x14ac:dyDescent="0.3">
      <c r="A1234" s="100" t="s">
        <v>142</v>
      </c>
      <c r="B1234" s="100" t="s">
        <v>204</v>
      </c>
      <c r="C1234" s="100" t="s">
        <v>200</v>
      </c>
      <c r="D1234" s="101">
        <v>44204</v>
      </c>
      <c r="E1234" s="100" t="s">
        <v>1602</v>
      </c>
      <c r="F1234" s="100" t="s">
        <v>234</v>
      </c>
      <c r="G1234" s="100" t="s">
        <v>1603</v>
      </c>
      <c r="H1234" s="100" t="s">
        <v>1225</v>
      </c>
      <c r="I1234" s="100">
        <v>2</v>
      </c>
      <c r="J1234" s="100"/>
      <c r="K1234" s="100">
        <v>-2</v>
      </c>
    </row>
    <row r="1235" spans="1:11" x14ac:dyDescent="0.3">
      <c r="A1235" s="100" t="s">
        <v>142</v>
      </c>
      <c r="B1235" s="100" t="s">
        <v>204</v>
      </c>
      <c r="C1235" s="100" t="s">
        <v>200</v>
      </c>
      <c r="D1235" s="101">
        <v>44204</v>
      </c>
      <c r="E1235" s="100" t="s">
        <v>1602</v>
      </c>
      <c r="F1235" s="100" t="s">
        <v>234</v>
      </c>
      <c r="G1235" s="100" t="s">
        <v>1603</v>
      </c>
      <c r="H1235" s="100" t="s">
        <v>1225</v>
      </c>
      <c r="I1235" s="100">
        <v>10.17</v>
      </c>
      <c r="J1235" s="100"/>
      <c r="K1235" s="100">
        <v>-10.17</v>
      </c>
    </row>
    <row r="1236" spans="1:11" x14ac:dyDescent="0.3">
      <c r="A1236" s="100" t="s">
        <v>142</v>
      </c>
      <c r="B1236" s="100" t="s">
        <v>204</v>
      </c>
      <c r="C1236" s="100" t="s">
        <v>200</v>
      </c>
      <c r="D1236" s="101">
        <v>44204</v>
      </c>
      <c r="E1236" s="100" t="s">
        <v>1602</v>
      </c>
      <c r="F1236" s="100" t="s">
        <v>234</v>
      </c>
      <c r="G1236" s="100" t="s">
        <v>1603</v>
      </c>
      <c r="H1236" s="100" t="s">
        <v>1228</v>
      </c>
      <c r="I1236" s="100">
        <v>10.119999999999999</v>
      </c>
      <c r="J1236" s="100"/>
      <c r="K1236" s="100">
        <v>-10.119999999999999</v>
      </c>
    </row>
    <row r="1237" spans="1:11" x14ac:dyDescent="0.3">
      <c r="A1237" s="100" t="s">
        <v>142</v>
      </c>
      <c r="B1237" s="100" t="s">
        <v>204</v>
      </c>
      <c r="C1237" s="100" t="s">
        <v>200</v>
      </c>
      <c r="D1237" s="101">
        <v>44204</v>
      </c>
      <c r="E1237" s="100" t="s">
        <v>1602</v>
      </c>
      <c r="F1237" s="100" t="s">
        <v>234</v>
      </c>
      <c r="G1237" s="100" t="s">
        <v>1603</v>
      </c>
      <c r="H1237" s="100" t="s">
        <v>1235</v>
      </c>
      <c r="I1237" s="100">
        <v>2</v>
      </c>
      <c r="J1237" s="100"/>
      <c r="K1237" s="100">
        <v>-2</v>
      </c>
    </row>
    <row r="1238" spans="1:11" x14ac:dyDescent="0.3">
      <c r="A1238" s="100" t="s">
        <v>142</v>
      </c>
      <c r="B1238" s="100" t="s">
        <v>204</v>
      </c>
      <c r="C1238" s="100" t="s">
        <v>200</v>
      </c>
      <c r="D1238" s="101">
        <v>44204</v>
      </c>
      <c r="E1238" s="100" t="s">
        <v>1602</v>
      </c>
      <c r="F1238" s="100" t="s">
        <v>234</v>
      </c>
      <c r="G1238" s="100" t="s">
        <v>1603</v>
      </c>
      <c r="H1238" s="100" t="s">
        <v>1227</v>
      </c>
      <c r="I1238" s="100">
        <v>10.28</v>
      </c>
      <c r="J1238" s="100"/>
      <c r="K1238" s="100">
        <v>-10.28</v>
      </c>
    </row>
    <row r="1239" spans="1:11" x14ac:dyDescent="0.3">
      <c r="A1239" s="100" t="s">
        <v>142</v>
      </c>
      <c r="B1239" s="100" t="s">
        <v>204</v>
      </c>
      <c r="C1239" s="100" t="s">
        <v>200</v>
      </c>
      <c r="D1239" s="101">
        <v>44204</v>
      </c>
      <c r="E1239" s="100" t="s">
        <v>1602</v>
      </c>
      <c r="F1239" s="100" t="s">
        <v>234</v>
      </c>
      <c r="G1239" s="100" t="s">
        <v>1603</v>
      </c>
      <c r="H1239" s="100" t="s">
        <v>1228</v>
      </c>
      <c r="I1239" s="100">
        <v>2</v>
      </c>
      <c r="J1239" s="100"/>
      <c r="K1239" s="100">
        <v>-2</v>
      </c>
    </row>
    <row r="1240" spans="1:11" x14ac:dyDescent="0.3">
      <c r="A1240" s="100" t="s">
        <v>142</v>
      </c>
      <c r="B1240" s="100" t="s">
        <v>204</v>
      </c>
      <c r="C1240" s="100" t="s">
        <v>200</v>
      </c>
      <c r="D1240" s="101">
        <v>44204</v>
      </c>
      <c r="E1240" s="100" t="s">
        <v>1602</v>
      </c>
      <c r="F1240" s="100" t="s">
        <v>234</v>
      </c>
      <c r="G1240" s="100" t="s">
        <v>1603</v>
      </c>
      <c r="H1240" s="100" t="s">
        <v>1216</v>
      </c>
      <c r="I1240" s="100">
        <v>174.23</v>
      </c>
      <c r="J1240" s="100"/>
      <c r="K1240" s="100">
        <v>-174.23</v>
      </c>
    </row>
    <row r="1241" spans="1:11" x14ac:dyDescent="0.3">
      <c r="A1241" s="100" t="s">
        <v>142</v>
      </c>
      <c r="B1241" s="100" t="s">
        <v>204</v>
      </c>
      <c r="C1241" s="100" t="s">
        <v>200</v>
      </c>
      <c r="D1241" s="101">
        <v>44204</v>
      </c>
      <c r="E1241" s="100" t="s">
        <v>1602</v>
      </c>
      <c r="F1241" s="100" t="s">
        <v>234</v>
      </c>
      <c r="G1241" s="100" t="s">
        <v>1603</v>
      </c>
      <c r="H1241" s="100" t="s">
        <v>807</v>
      </c>
      <c r="I1241" s="100">
        <v>2890</v>
      </c>
      <c r="J1241" s="100"/>
      <c r="K1241" s="100">
        <v>-2890</v>
      </c>
    </row>
    <row r="1242" spans="1:11" x14ac:dyDescent="0.3">
      <c r="A1242" s="100" t="s">
        <v>142</v>
      </c>
      <c r="B1242" s="100" t="s">
        <v>204</v>
      </c>
      <c r="C1242" s="100" t="s">
        <v>200</v>
      </c>
      <c r="D1242" s="101">
        <v>44204</v>
      </c>
      <c r="E1242" s="100" t="s">
        <v>1602</v>
      </c>
      <c r="F1242" s="100" t="s">
        <v>234</v>
      </c>
      <c r="G1242" s="100" t="s">
        <v>1603</v>
      </c>
      <c r="H1242" s="100" t="s">
        <v>807</v>
      </c>
      <c r="I1242" s="100">
        <v>671</v>
      </c>
      <c r="J1242" s="100"/>
      <c r="K1242" s="100">
        <v>-671</v>
      </c>
    </row>
    <row r="1243" spans="1:11" x14ac:dyDescent="0.3">
      <c r="A1243" s="100" t="s">
        <v>142</v>
      </c>
      <c r="B1243" s="100" t="s">
        <v>204</v>
      </c>
      <c r="C1243" s="100" t="s">
        <v>200</v>
      </c>
      <c r="D1243" s="101">
        <v>44204</v>
      </c>
      <c r="E1243" s="100" t="s">
        <v>1602</v>
      </c>
      <c r="F1243" s="100" t="s">
        <v>234</v>
      </c>
      <c r="G1243" s="100" t="s">
        <v>1603</v>
      </c>
      <c r="H1243" s="100" t="s">
        <v>1604</v>
      </c>
      <c r="I1243" s="100">
        <v>24.6</v>
      </c>
      <c r="J1243" s="100"/>
      <c r="K1243" s="100">
        <v>-24.6</v>
      </c>
    </row>
    <row r="1244" spans="1:11" x14ac:dyDescent="0.3">
      <c r="A1244" s="100" t="s">
        <v>142</v>
      </c>
      <c r="B1244" s="100" t="s">
        <v>204</v>
      </c>
      <c r="C1244" s="100" t="s">
        <v>200</v>
      </c>
      <c r="D1244" s="101">
        <v>44204</v>
      </c>
      <c r="E1244" s="100" t="s">
        <v>1602</v>
      </c>
      <c r="F1244" s="100" t="s">
        <v>234</v>
      </c>
      <c r="G1244" s="100" t="s">
        <v>1603</v>
      </c>
      <c r="H1244" s="100" t="s">
        <v>1605</v>
      </c>
      <c r="I1244" s="100">
        <v>10.24</v>
      </c>
      <c r="J1244" s="100"/>
      <c r="K1244" s="100">
        <v>-10.24</v>
      </c>
    </row>
    <row r="1245" spans="1:11" x14ac:dyDescent="0.3">
      <c r="A1245" s="100" t="s">
        <v>142</v>
      </c>
      <c r="B1245" s="100" t="s">
        <v>204</v>
      </c>
      <c r="C1245" s="100" t="s">
        <v>200</v>
      </c>
      <c r="D1245" s="101">
        <v>44204</v>
      </c>
      <c r="E1245" s="100" t="s">
        <v>1602</v>
      </c>
      <c r="F1245" s="100" t="s">
        <v>234</v>
      </c>
      <c r="G1245" s="100" t="s">
        <v>1603</v>
      </c>
      <c r="H1245" s="100" t="s">
        <v>1215</v>
      </c>
      <c r="I1245" s="100">
        <v>30</v>
      </c>
      <c r="J1245" s="100"/>
      <c r="K1245" s="100">
        <v>-30</v>
      </c>
    </row>
    <row r="1246" spans="1:11" x14ac:dyDescent="0.3">
      <c r="A1246" s="100" t="s">
        <v>142</v>
      </c>
      <c r="B1246" s="100" t="s">
        <v>204</v>
      </c>
      <c r="C1246" s="100" t="s">
        <v>200</v>
      </c>
      <c r="D1246" s="101">
        <v>44204</v>
      </c>
      <c r="E1246" s="100" t="s">
        <v>1602</v>
      </c>
      <c r="F1246" s="100" t="s">
        <v>234</v>
      </c>
      <c r="G1246" s="100" t="s">
        <v>1603</v>
      </c>
      <c r="H1246" s="100" t="s">
        <v>757</v>
      </c>
      <c r="I1246" s="100">
        <v>200</v>
      </c>
      <c r="J1246" s="100"/>
      <c r="K1246" s="100">
        <v>-200</v>
      </c>
    </row>
    <row r="1247" spans="1:11" x14ac:dyDescent="0.3">
      <c r="A1247" s="100" t="s">
        <v>142</v>
      </c>
      <c r="B1247" s="100" t="s">
        <v>204</v>
      </c>
      <c r="C1247" s="100" t="s">
        <v>200</v>
      </c>
      <c r="D1247" s="101">
        <v>44204</v>
      </c>
      <c r="E1247" s="100" t="s">
        <v>1602</v>
      </c>
      <c r="F1247" s="100" t="s">
        <v>234</v>
      </c>
      <c r="G1247" s="100" t="s">
        <v>1603</v>
      </c>
      <c r="H1247" s="100" t="s">
        <v>845</v>
      </c>
      <c r="I1247" s="100">
        <v>132.38999999999999</v>
      </c>
      <c r="J1247" s="100"/>
      <c r="K1247" s="100">
        <v>-132.38999999999999</v>
      </c>
    </row>
    <row r="1248" spans="1:11" x14ac:dyDescent="0.3">
      <c r="A1248" s="100" t="s">
        <v>142</v>
      </c>
      <c r="B1248" s="100" t="s">
        <v>204</v>
      </c>
      <c r="C1248" s="100" t="s">
        <v>200</v>
      </c>
      <c r="D1248" s="101">
        <v>44204</v>
      </c>
      <c r="E1248" s="100" t="s">
        <v>1602</v>
      </c>
      <c r="F1248" s="100" t="s">
        <v>234</v>
      </c>
      <c r="G1248" s="100" t="s">
        <v>1603</v>
      </c>
      <c r="H1248" s="100" t="s">
        <v>1605</v>
      </c>
      <c r="I1248" s="100">
        <v>2</v>
      </c>
      <c r="J1248" s="100"/>
      <c r="K1248" s="100">
        <v>-2</v>
      </c>
    </row>
    <row r="1249" spans="1:11" x14ac:dyDescent="0.3">
      <c r="A1249" s="100" t="s">
        <v>142</v>
      </c>
      <c r="B1249" s="100" t="s">
        <v>204</v>
      </c>
      <c r="C1249" s="100" t="s">
        <v>200</v>
      </c>
      <c r="D1249" s="101">
        <v>44204</v>
      </c>
      <c r="E1249" s="100" t="s">
        <v>1602</v>
      </c>
      <c r="F1249" s="100" t="s">
        <v>234</v>
      </c>
      <c r="G1249" s="100" t="s">
        <v>1603</v>
      </c>
      <c r="H1249" s="100" t="s">
        <v>1225</v>
      </c>
      <c r="I1249" s="100">
        <v>9.99</v>
      </c>
      <c r="J1249" s="100"/>
      <c r="K1249" s="100">
        <v>-9.99</v>
      </c>
    </row>
    <row r="1250" spans="1:11" x14ac:dyDescent="0.3">
      <c r="A1250" s="100" t="s">
        <v>142</v>
      </c>
      <c r="B1250" s="100" t="s">
        <v>204</v>
      </c>
      <c r="C1250" s="100" t="s">
        <v>200</v>
      </c>
      <c r="D1250" s="101">
        <v>44204</v>
      </c>
      <c r="E1250" s="100" t="s">
        <v>1602</v>
      </c>
      <c r="F1250" s="100" t="s">
        <v>234</v>
      </c>
      <c r="G1250" s="100" t="s">
        <v>1603</v>
      </c>
      <c r="H1250" s="100" t="s">
        <v>790</v>
      </c>
      <c r="I1250" s="100">
        <v>108.48</v>
      </c>
      <c r="J1250" s="100"/>
      <c r="K1250" s="100">
        <v>-108.48</v>
      </c>
    </row>
    <row r="1251" spans="1:11" x14ac:dyDescent="0.3">
      <c r="A1251" s="100" t="s">
        <v>142</v>
      </c>
      <c r="B1251" s="100" t="s">
        <v>204</v>
      </c>
      <c r="C1251" s="100" t="s">
        <v>200</v>
      </c>
      <c r="D1251" s="101">
        <v>44204</v>
      </c>
      <c r="E1251" s="100" t="s">
        <v>1602</v>
      </c>
      <c r="F1251" s="100" t="s">
        <v>234</v>
      </c>
      <c r="G1251" s="100" t="s">
        <v>1603</v>
      </c>
      <c r="H1251" s="100" t="s">
        <v>757</v>
      </c>
      <c r="I1251" s="100">
        <v>220</v>
      </c>
      <c r="J1251" s="100"/>
      <c r="K1251" s="100">
        <v>-220</v>
      </c>
    </row>
    <row r="1252" spans="1:11" x14ac:dyDescent="0.3">
      <c r="A1252" s="100" t="s">
        <v>142</v>
      </c>
      <c r="B1252" s="100" t="s">
        <v>204</v>
      </c>
      <c r="C1252" s="100" t="s">
        <v>200</v>
      </c>
      <c r="D1252" s="101">
        <v>44204</v>
      </c>
      <c r="E1252" s="100" t="s">
        <v>1602</v>
      </c>
      <c r="F1252" s="100" t="s">
        <v>234</v>
      </c>
      <c r="G1252" s="100" t="s">
        <v>1603</v>
      </c>
      <c r="H1252" s="100" t="s">
        <v>758</v>
      </c>
      <c r="I1252" s="100">
        <v>25</v>
      </c>
      <c r="J1252" s="100"/>
      <c r="K1252" s="100">
        <v>-25</v>
      </c>
    </row>
    <row r="1253" spans="1:11" x14ac:dyDescent="0.3">
      <c r="A1253" s="100" t="s">
        <v>142</v>
      </c>
      <c r="B1253" s="100" t="s">
        <v>204</v>
      </c>
      <c r="C1253" s="100" t="s">
        <v>200</v>
      </c>
      <c r="D1253" s="101">
        <v>44204</v>
      </c>
      <c r="E1253" s="100" t="s">
        <v>1602</v>
      </c>
      <c r="F1253" s="100" t="s">
        <v>234</v>
      </c>
      <c r="G1253" s="100" t="s">
        <v>1603</v>
      </c>
      <c r="H1253" s="100" t="s">
        <v>1222</v>
      </c>
      <c r="I1253" s="100">
        <v>500</v>
      </c>
      <c r="J1253" s="100"/>
      <c r="K1253" s="100">
        <v>-500</v>
      </c>
    </row>
    <row r="1254" spans="1:11" x14ac:dyDescent="0.3">
      <c r="A1254" s="100" t="s">
        <v>142</v>
      </c>
      <c r="B1254" s="100" t="s">
        <v>204</v>
      </c>
      <c r="C1254" s="100" t="s">
        <v>200</v>
      </c>
      <c r="D1254" s="101">
        <v>44204</v>
      </c>
      <c r="E1254" s="100" t="s">
        <v>1602</v>
      </c>
      <c r="F1254" s="100" t="s">
        <v>234</v>
      </c>
      <c r="G1254" s="100" t="s">
        <v>1603</v>
      </c>
      <c r="H1254" s="100" t="s">
        <v>1606</v>
      </c>
      <c r="I1254" s="100">
        <v>9.84</v>
      </c>
      <c r="J1254" s="100"/>
      <c r="K1254" s="100">
        <v>-9.84</v>
      </c>
    </row>
    <row r="1255" spans="1:11" x14ac:dyDescent="0.3">
      <c r="A1255" s="100" t="s">
        <v>142</v>
      </c>
      <c r="B1255" s="100" t="s">
        <v>204</v>
      </c>
      <c r="C1255" s="100" t="s">
        <v>200</v>
      </c>
      <c r="D1255" s="101">
        <v>44204</v>
      </c>
      <c r="E1255" s="100" t="s">
        <v>1602</v>
      </c>
      <c r="F1255" s="100" t="s">
        <v>234</v>
      </c>
      <c r="G1255" s="100" t="s">
        <v>1603</v>
      </c>
      <c r="H1255" s="100" t="s">
        <v>1225</v>
      </c>
      <c r="I1255" s="100">
        <v>2</v>
      </c>
      <c r="J1255" s="100"/>
      <c r="K1255" s="100">
        <v>-2</v>
      </c>
    </row>
    <row r="1256" spans="1:11" x14ac:dyDescent="0.3">
      <c r="A1256" s="100" t="s">
        <v>142</v>
      </c>
      <c r="B1256" s="100" t="s">
        <v>204</v>
      </c>
      <c r="C1256" s="100" t="s">
        <v>200</v>
      </c>
      <c r="D1256" s="101">
        <v>44204</v>
      </c>
      <c r="E1256" s="100" t="s">
        <v>1602</v>
      </c>
      <c r="F1256" s="100" t="s">
        <v>234</v>
      </c>
      <c r="G1256" s="100" t="s">
        <v>1603</v>
      </c>
      <c r="H1256" s="100" t="s">
        <v>778</v>
      </c>
      <c r="I1256" s="100">
        <v>45</v>
      </c>
      <c r="J1256" s="100"/>
      <c r="K1256" s="100">
        <v>-45</v>
      </c>
    </row>
    <row r="1257" spans="1:11" x14ac:dyDescent="0.3">
      <c r="A1257" s="100" t="s">
        <v>142</v>
      </c>
      <c r="B1257" s="100" t="s">
        <v>204</v>
      </c>
      <c r="C1257" s="100" t="s">
        <v>200</v>
      </c>
      <c r="D1257" s="101">
        <v>44204</v>
      </c>
      <c r="E1257" s="100" t="s">
        <v>1602</v>
      </c>
      <c r="F1257" s="100" t="s">
        <v>234</v>
      </c>
      <c r="G1257" s="100" t="s">
        <v>1603</v>
      </c>
      <c r="H1257" s="100" t="s">
        <v>759</v>
      </c>
      <c r="I1257" s="100">
        <v>38</v>
      </c>
      <c r="J1257" s="100"/>
      <c r="K1257" s="100">
        <v>-38</v>
      </c>
    </row>
    <row r="1258" spans="1:11" x14ac:dyDescent="0.3">
      <c r="A1258" s="100" t="s">
        <v>142</v>
      </c>
      <c r="B1258" s="100" t="s">
        <v>204</v>
      </c>
      <c r="C1258" s="100" t="s">
        <v>200</v>
      </c>
      <c r="D1258" s="101">
        <v>44204</v>
      </c>
      <c r="E1258" s="100" t="s">
        <v>1602</v>
      </c>
      <c r="F1258" s="100" t="s">
        <v>234</v>
      </c>
      <c r="G1258" s="100" t="s">
        <v>1603</v>
      </c>
      <c r="H1258" s="100" t="s">
        <v>1606</v>
      </c>
      <c r="I1258" s="100">
        <v>2</v>
      </c>
      <c r="J1258" s="100"/>
      <c r="K1258" s="100">
        <v>-2</v>
      </c>
    </row>
    <row r="1259" spans="1:11" x14ac:dyDescent="0.3">
      <c r="A1259" s="100" t="s">
        <v>142</v>
      </c>
      <c r="B1259" s="100" t="s">
        <v>204</v>
      </c>
      <c r="C1259" s="100" t="s">
        <v>200</v>
      </c>
      <c r="D1259" s="101">
        <v>44204</v>
      </c>
      <c r="E1259" s="100" t="s">
        <v>1602</v>
      </c>
      <c r="F1259" s="100" t="s">
        <v>234</v>
      </c>
      <c r="G1259" s="100" t="s">
        <v>1603</v>
      </c>
      <c r="H1259" s="100" t="s">
        <v>1606</v>
      </c>
      <c r="I1259" s="100">
        <v>11.7</v>
      </c>
      <c r="J1259" s="100"/>
      <c r="K1259" s="100">
        <v>-11.7</v>
      </c>
    </row>
    <row r="1260" spans="1:11" x14ac:dyDescent="0.3">
      <c r="A1260" s="100" t="s">
        <v>142</v>
      </c>
      <c r="B1260" s="100" t="s">
        <v>204</v>
      </c>
      <c r="C1260" s="100" t="s">
        <v>200</v>
      </c>
      <c r="D1260" s="101">
        <v>44204</v>
      </c>
      <c r="E1260" s="100" t="s">
        <v>1602</v>
      </c>
      <c r="F1260" s="100" t="s">
        <v>234</v>
      </c>
      <c r="G1260" s="100" t="s">
        <v>1603</v>
      </c>
      <c r="H1260" s="100" t="s">
        <v>828</v>
      </c>
      <c r="I1260" s="100">
        <v>55.33</v>
      </c>
      <c r="J1260" s="100"/>
      <c r="K1260" s="100">
        <v>-55.33</v>
      </c>
    </row>
    <row r="1261" spans="1:11" x14ac:dyDescent="0.3">
      <c r="A1261" s="100" t="s">
        <v>142</v>
      </c>
      <c r="B1261" s="100" t="s">
        <v>205</v>
      </c>
      <c r="C1261" s="100" t="s">
        <v>144</v>
      </c>
      <c r="D1261" s="101">
        <v>44077</v>
      </c>
      <c r="E1261" s="100" t="s">
        <v>556</v>
      </c>
      <c r="F1261" s="100" t="s">
        <v>234</v>
      </c>
      <c r="G1261" s="100" t="s">
        <v>755</v>
      </c>
      <c r="H1261" s="100" t="s">
        <v>790</v>
      </c>
      <c r="I1261" s="100">
        <v>21.49</v>
      </c>
      <c r="J1261" s="100"/>
      <c r="K1261" s="100">
        <v>-21.49</v>
      </c>
    </row>
    <row r="1262" spans="1:11" x14ac:dyDescent="0.3">
      <c r="A1262" s="100" t="s">
        <v>142</v>
      </c>
      <c r="B1262" s="100" t="s">
        <v>205</v>
      </c>
      <c r="C1262" s="100" t="s">
        <v>144</v>
      </c>
      <c r="D1262" s="101">
        <v>44077</v>
      </c>
      <c r="E1262" s="100" t="s">
        <v>556</v>
      </c>
      <c r="F1262" s="100" t="s">
        <v>234</v>
      </c>
      <c r="G1262" s="100" t="s">
        <v>755</v>
      </c>
      <c r="H1262" s="100" t="s">
        <v>791</v>
      </c>
      <c r="I1262" s="100">
        <v>48</v>
      </c>
      <c r="J1262" s="100"/>
      <c r="K1262" s="100">
        <v>-48</v>
      </c>
    </row>
    <row r="1263" spans="1:11" x14ac:dyDescent="0.3">
      <c r="A1263" s="100" t="s">
        <v>142</v>
      </c>
      <c r="B1263" s="100" t="s">
        <v>205</v>
      </c>
      <c r="C1263" s="100" t="s">
        <v>144</v>
      </c>
      <c r="D1263" s="101">
        <v>44112</v>
      </c>
      <c r="E1263" s="100" t="s">
        <v>919</v>
      </c>
      <c r="F1263" s="100" t="s">
        <v>234</v>
      </c>
      <c r="G1263" s="100" t="s">
        <v>1213</v>
      </c>
      <c r="H1263" s="100" t="s">
        <v>791</v>
      </c>
      <c r="I1263" s="100">
        <v>65</v>
      </c>
      <c r="J1263" s="100"/>
      <c r="K1263" s="100">
        <v>-65</v>
      </c>
    </row>
    <row r="1264" spans="1:11" x14ac:dyDescent="0.3">
      <c r="A1264" s="100" t="s">
        <v>142</v>
      </c>
      <c r="B1264" s="100" t="s">
        <v>205</v>
      </c>
      <c r="C1264" s="100" t="s">
        <v>144</v>
      </c>
      <c r="D1264" s="101">
        <v>44112</v>
      </c>
      <c r="E1264" s="100" t="s">
        <v>919</v>
      </c>
      <c r="F1264" s="100" t="s">
        <v>234</v>
      </c>
      <c r="G1264" s="100" t="s">
        <v>1213</v>
      </c>
      <c r="H1264" s="100" t="s">
        <v>791</v>
      </c>
      <c r="I1264" s="100">
        <v>564</v>
      </c>
      <c r="J1264" s="100"/>
      <c r="K1264" s="100">
        <v>-564</v>
      </c>
    </row>
    <row r="1265" spans="1:11" x14ac:dyDescent="0.3">
      <c r="A1265" s="100" t="s">
        <v>142</v>
      </c>
      <c r="B1265" s="100" t="s">
        <v>205</v>
      </c>
      <c r="C1265" s="100" t="s">
        <v>144</v>
      </c>
      <c r="D1265" s="101">
        <v>44112</v>
      </c>
      <c r="E1265" s="100" t="s">
        <v>919</v>
      </c>
      <c r="F1265" s="100" t="s">
        <v>234</v>
      </c>
      <c r="G1265" s="100" t="s">
        <v>1213</v>
      </c>
      <c r="H1265" s="100" t="s">
        <v>791</v>
      </c>
      <c r="I1265" s="100">
        <v>176</v>
      </c>
      <c r="J1265" s="100"/>
      <c r="K1265" s="100">
        <v>-176</v>
      </c>
    </row>
    <row r="1266" spans="1:11" x14ac:dyDescent="0.3">
      <c r="A1266" s="100" t="s">
        <v>142</v>
      </c>
      <c r="B1266" s="100" t="s">
        <v>205</v>
      </c>
      <c r="C1266" s="100" t="s">
        <v>144</v>
      </c>
      <c r="D1266" s="101">
        <v>44141</v>
      </c>
      <c r="E1266" s="100" t="s">
        <v>985</v>
      </c>
      <c r="F1266" s="100" t="s">
        <v>234</v>
      </c>
      <c r="G1266" s="100" t="s">
        <v>1237</v>
      </c>
      <c r="H1266" s="100" t="s">
        <v>790</v>
      </c>
      <c r="I1266" s="100">
        <v>187.24</v>
      </c>
      <c r="J1266" s="100"/>
      <c r="K1266" s="100">
        <v>-187.24</v>
      </c>
    </row>
    <row r="1267" spans="1:11" x14ac:dyDescent="0.3">
      <c r="A1267" s="100" t="s">
        <v>142</v>
      </c>
      <c r="B1267" s="100" t="s">
        <v>205</v>
      </c>
      <c r="C1267" s="100" t="s">
        <v>144</v>
      </c>
      <c r="D1267" s="101">
        <v>44174</v>
      </c>
      <c r="E1267" s="100" t="s">
        <v>1407</v>
      </c>
      <c r="F1267" s="100" t="s">
        <v>234</v>
      </c>
      <c r="G1267" s="100" t="s">
        <v>1516</v>
      </c>
      <c r="H1267" s="100" t="s">
        <v>790</v>
      </c>
      <c r="I1267" s="100">
        <v>111.68</v>
      </c>
      <c r="J1267" s="100"/>
      <c r="K1267" s="100">
        <v>-111.68</v>
      </c>
    </row>
    <row r="1268" spans="1:11" x14ac:dyDescent="0.3">
      <c r="A1268" s="100" t="s">
        <v>142</v>
      </c>
      <c r="B1268" s="100" t="s">
        <v>151</v>
      </c>
      <c r="C1268" s="100" t="s">
        <v>4</v>
      </c>
      <c r="D1268" s="101">
        <v>44027</v>
      </c>
      <c r="E1268" s="100" t="s">
        <v>286</v>
      </c>
      <c r="F1268" s="100" t="s">
        <v>234</v>
      </c>
      <c r="G1268" s="100" t="s">
        <v>287</v>
      </c>
      <c r="H1268" s="100" t="s">
        <v>293</v>
      </c>
      <c r="I1268" s="100">
        <v>42.86</v>
      </c>
      <c r="J1268" s="100"/>
      <c r="K1268" s="100">
        <v>-42.86</v>
      </c>
    </row>
    <row r="1269" spans="1:11" x14ac:dyDescent="0.3">
      <c r="A1269" s="100" t="s">
        <v>142</v>
      </c>
      <c r="B1269" s="100" t="s">
        <v>151</v>
      </c>
      <c r="C1269" s="100" t="s">
        <v>4</v>
      </c>
      <c r="D1269" s="101">
        <v>44027</v>
      </c>
      <c r="E1269" s="100" t="s">
        <v>286</v>
      </c>
      <c r="F1269" s="100" t="s">
        <v>234</v>
      </c>
      <c r="G1269" s="100" t="s">
        <v>287</v>
      </c>
      <c r="H1269" s="100" t="s">
        <v>237</v>
      </c>
      <c r="I1269" s="100">
        <v>1000</v>
      </c>
      <c r="J1269" s="100"/>
      <c r="K1269" s="100">
        <v>-1000</v>
      </c>
    </row>
    <row r="1270" spans="1:11" x14ac:dyDescent="0.3">
      <c r="A1270" s="100" t="s">
        <v>142</v>
      </c>
      <c r="B1270" s="100" t="s">
        <v>151</v>
      </c>
      <c r="C1270" s="100" t="s">
        <v>4</v>
      </c>
      <c r="D1270" s="101">
        <v>44027</v>
      </c>
      <c r="E1270" s="100" t="s">
        <v>286</v>
      </c>
      <c r="F1270" s="100" t="s">
        <v>234</v>
      </c>
      <c r="G1270" s="100" t="s">
        <v>287</v>
      </c>
      <c r="H1270" s="100" t="s">
        <v>294</v>
      </c>
      <c r="I1270" s="100">
        <v>813.69</v>
      </c>
      <c r="J1270" s="100"/>
      <c r="K1270" s="100">
        <v>-813.69</v>
      </c>
    </row>
    <row r="1271" spans="1:11" x14ac:dyDescent="0.3">
      <c r="A1271" s="100" t="s">
        <v>142</v>
      </c>
      <c r="B1271" s="100" t="s">
        <v>151</v>
      </c>
      <c r="C1271" s="100" t="s">
        <v>4</v>
      </c>
      <c r="D1271" s="101">
        <v>44027</v>
      </c>
      <c r="E1271" s="100" t="s">
        <v>286</v>
      </c>
      <c r="F1271" s="100" t="s">
        <v>234</v>
      </c>
      <c r="G1271" s="100" t="s">
        <v>287</v>
      </c>
      <c r="H1271" s="100" t="s">
        <v>237</v>
      </c>
      <c r="I1271" s="100">
        <v>840</v>
      </c>
      <c r="J1271" s="100"/>
      <c r="K1271" s="100">
        <v>-840</v>
      </c>
    </row>
    <row r="1272" spans="1:11" x14ac:dyDescent="0.3">
      <c r="A1272" s="100" t="s">
        <v>142</v>
      </c>
      <c r="B1272" s="100" t="s">
        <v>151</v>
      </c>
      <c r="C1272" s="100" t="s">
        <v>4</v>
      </c>
      <c r="D1272" s="101">
        <v>44027</v>
      </c>
      <c r="E1272" s="100" t="s">
        <v>286</v>
      </c>
      <c r="F1272" s="100" t="s">
        <v>234</v>
      </c>
      <c r="G1272" s="100" t="s">
        <v>287</v>
      </c>
      <c r="H1272" s="100" t="s">
        <v>237</v>
      </c>
      <c r="I1272" s="100">
        <v>1000</v>
      </c>
      <c r="J1272" s="100"/>
      <c r="K1272" s="100">
        <v>-1000</v>
      </c>
    </row>
    <row r="1273" spans="1:11" x14ac:dyDescent="0.3">
      <c r="A1273" s="100" t="s">
        <v>142</v>
      </c>
      <c r="B1273" s="100" t="s">
        <v>151</v>
      </c>
      <c r="C1273" s="100" t="s">
        <v>4</v>
      </c>
      <c r="D1273" s="101">
        <v>44027</v>
      </c>
      <c r="E1273" s="100" t="s">
        <v>286</v>
      </c>
      <c r="F1273" s="100" t="s">
        <v>234</v>
      </c>
      <c r="G1273" s="100" t="s">
        <v>287</v>
      </c>
      <c r="H1273" s="100" t="s">
        <v>246</v>
      </c>
      <c r="I1273" s="100">
        <v>8.66</v>
      </c>
      <c r="J1273" s="100"/>
      <c r="K1273" s="100">
        <v>-8.66</v>
      </c>
    </row>
    <row r="1274" spans="1:11" x14ac:dyDescent="0.3">
      <c r="A1274" s="100" t="s">
        <v>142</v>
      </c>
      <c r="B1274" s="100" t="s">
        <v>151</v>
      </c>
      <c r="C1274" s="100" t="s">
        <v>4</v>
      </c>
      <c r="D1274" s="101">
        <v>44027</v>
      </c>
      <c r="E1274" s="100" t="s">
        <v>286</v>
      </c>
      <c r="F1274" s="100" t="s">
        <v>234</v>
      </c>
      <c r="G1274" s="100" t="s">
        <v>287</v>
      </c>
      <c r="H1274" s="100" t="s">
        <v>246</v>
      </c>
      <c r="I1274" s="100">
        <v>30.53</v>
      </c>
      <c r="J1274" s="100"/>
      <c r="K1274" s="100">
        <v>-30.53</v>
      </c>
    </row>
    <row r="1275" spans="1:11" x14ac:dyDescent="0.3">
      <c r="A1275" s="100" t="s">
        <v>142</v>
      </c>
      <c r="B1275" s="100" t="s">
        <v>151</v>
      </c>
      <c r="C1275" s="100" t="s">
        <v>4</v>
      </c>
      <c r="D1275" s="101">
        <v>44027</v>
      </c>
      <c r="E1275" s="100" t="s">
        <v>286</v>
      </c>
      <c r="F1275" s="100" t="s">
        <v>234</v>
      </c>
      <c r="G1275" s="100" t="s">
        <v>287</v>
      </c>
      <c r="H1275" s="100" t="s">
        <v>295</v>
      </c>
      <c r="I1275" s="100">
        <v>37.49</v>
      </c>
      <c r="J1275" s="100"/>
      <c r="K1275" s="100">
        <v>-37.49</v>
      </c>
    </row>
    <row r="1276" spans="1:11" x14ac:dyDescent="0.3">
      <c r="A1276" s="100" t="s">
        <v>142</v>
      </c>
      <c r="B1276" s="100" t="s">
        <v>151</v>
      </c>
      <c r="C1276" s="100" t="s">
        <v>4</v>
      </c>
      <c r="D1276" s="101">
        <v>44027</v>
      </c>
      <c r="E1276" s="100" t="s">
        <v>286</v>
      </c>
      <c r="F1276" s="100" t="s">
        <v>234</v>
      </c>
      <c r="G1276" s="100" t="s">
        <v>287</v>
      </c>
      <c r="H1276" s="100" t="s">
        <v>295</v>
      </c>
      <c r="I1276" s="100">
        <v>253.56</v>
      </c>
      <c r="J1276" s="100"/>
      <c r="K1276" s="100">
        <v>-253.56</v>
      </c>
    </row>
    <row r="1277" spans="1:11" x14ac:dyDescent="0.3">
      <c r="A1277" s="100" t="s">
        <v>142</v>
      </c>
      <c r="B1277" s="100" t="s">
        <v>151</v>
      </c>
      <c r="C1277" s="100" t="s">
        <v>4</v>
      </c>
      <c r="D1277" s="101">
        <v>44027</v>
      </c>
      <c r="E1277" s="100" t="s">
        <v>286</v>
      </c>
      <c r="F1277" s="100" t="s">
        <v>234</v>
      </c>
      <c r="G1277" s="100" t="s">
        <v>287</v>
      </c>
      <c r="H1277" s="100" t="s">
        <v>295</v>
      </c>
      <c r="I1277" s="100">
        <v>2120.8000000000002</v>
      </c>
      <c r="J1277" s="100"/>
      <c r="K1277" s="100">
        <v>-2120.8000000000002</v>
      </c>
    </row>
    <row r="1278" spans="1:11" x14ac:dyDescent="0.3">
      <c r="A1278" s="100" t="s">
        <v>142</v>
      </c>
      <c r="B1278" s="100" t="s">
        <v>151</v>
      </c>
      <c r="C1278" s="100" t="s">
        <v>4</v>
      </c>
      <c r="D1278" s="101">
        <v>44027</v>
      </c>
      <c r="E1278" s="100" t="s">
        <v>286</v>
      </c>
      <c r="F1278" s="100" t="s">
        <v>234</v>
      </c>
      <c r="G1278" s="100" t="s">
        <v>287</v>
      </c>
      <c r="H1278" s="100" t="s">
        <v>295</v>
      </c>
      <c r="I1278" s="100">
        <v>58.63</v>
      </c>
      <c r="J1278" s="100"/>
      <c r="K1278" s="100">
        <v>-58.63</v>
      </c>
    </row>
    <row r="1279" spans="1:11" x14ac:dyDescent="0.3">
      <c r="A1279" s="100" t="s">
        <v>142</v>
      </c>
      <c r="B1279" s="100" t="s">
        <v>151</v>
      </c>
      <c r="C1279" s="100" t="s">
        <v>4</v>
      </c>
      <c r="D1279" s="101">
        <v>44027</v>
      </c>
      <c r="E1279" s="100" t="s">
        <v>286</v>
      </c>
      <c r="F1279" s="100" t="s">
        <v>234</v>
      </c>
      <c r="G1279" s="100" t="s">
        <v>287</v>
      </c>
      <c r="H1279" s="100" t="s">
        <v>295</v>
      </c>
      <c r="I1279" s="100">
        <v>21.66</v>
      </c>
      <c r="J1279" s="100"/>
      <c r="K1279" s="100">
        <v>-21.66</v>
      </c>
    </row>
    <row r="1280" spans="1:11" x14ac:dyDescent="0.3">
      <c r="A1280" s="100" t="s">
        <v>142</v>
      </c>
      <c r="B1280" s="100" t="s">
        <v>151</v>
      </c>
      <c r="C1280" s="100" t="s">
        <v>4</v>
      </c>
      <c r="D1280" s="101">
        <v>44027</v>
      </c>
      <c r="E1280" s="100" t="s">
        <v>286</v>
      </c>
      <c r="F1280" s="100" t="s">
        <v>234</v>
      </c>
      <c r="G1280" s="100" t="s">
        <v>287</v>
      </c>
      <c r="H1280" s="100" t="s">
        <v>295</v>
      </c>
      <c r="I1280" s="100">
        <v>134.97</v>
      </c>
      <c r="J1280" s="100"/>
      <c r="K1280" s="100">
        <v>-134.97</v>
      </c>
    </row>
    <row r="1281" spans="1:11" x14ac:dyDescent="0.3">
      <c r="A1281" s="100" t="s">
        <v>142</v>
      </c>
      <c r="B1281" s="100" t="s">
        <v>151</v>
      </c>
      <c r="C1281" s="100" t="s">
        <v>4</v>
      </c>
      <c r="D1281" s="101">
        <v>44027</v>
      </c>
      <c r="E1281" s="100" t="s">
        <v>286</v>
      </c>
      <c r="F1281" s="100" t="s">
        <v>234</v>
      </c>
      <c r="G1281" s="100" t="s">
        <v>287</v>
      </c>
      <c r="H1281" s="100" t="s">
        <v>296</v>
      </c>
      <c r="I1281" s="100">
        <v>9.9700000000000006</v>
      </c>
      <c r="J1281" s="100"/>
      <c r="K1281" s="100">
        <v>-9.9700000000000006</v>
      </c>
    </row>
    <row r="1282" spans="1:11" x14ac:dyDescent="0.3">
      <c r="A1282" s="100" t="s">
        <v>142</v>
      </c>
      <c r="B1282" s="100" t="s">
        <v>151</v>
      </c>
      <c r="C1282" s="100" t="s">
        <v>4</v>
      </c>
      <c r="D1282" s="101">
        <v>44027</v>
      </c>
      <c r="E1282" s="100" t="s">
        <v>286</v>
      </c>
      <c r="F1282" s="100" t="s">
        <v>234</v>
      </c>
      <c r="G1282" s="100" t="s">
        <v>287</v>
      </c>
      <c r="H1282" s="100" t="s">
        <v>295</v>
      </c>
      <c r="I1282" s="100">
        <v>169.9</v>
      </c>
      <c r="J1282" s="100"/>
      <c r="K1282" s="100">
        <v>-169.9</v>
      </c>
    </row>
    <row r="1283" spans="1:11" x14ac:dyDescent="0.3">
      <c r="A1283" s="100" t="s">
        <v>142</v>
      </c>
      <c r="B1283" s="100" t="s">
        <v>151</v>
      </c>
      <c r="C1283" s="100" t="s">
        <v>4</v>
      </c>
      <c r="D1283" s="101">
        <v>44060</v>
      </c>
      <c r="E1283" s="100" t="s">
        <v>490</v>
      </c>
      <c r="F1283" s="100" t="s">
        <v>234</v>
      </c>
      <c r="G1283" s="100" t="s">
        <v>492</v>
      </c>
      <c r="H1283" s="100" t="s">
        <v>515</v>
      </c>
      <c r="I1283" s="100">
        <v>766.53</v>
      </c>
      <c r="J1283" s="100"/>
      <c r="K1283" s="100">
        <v>-766.53</v>
      </c>
    </row>
    <row r="1284" spans="1:11" x14ac:dyDescent="0.3">
      <c r="A1284" s="100" t="s">
        <v>142</v>
      </c>
      <c r="B1284" s="100" t="s">
        <v>151</v>
      </c>
      <c r="C1284" s="100" t="s">
        <v>4</v>
      </c>
      <c r="D1284" s="101">
        <v>44075</v>
      </c>
      <c r="E1284" s="100" t="s">
        <v>655</v>
      </c>
      <c r="F1284" s="100" t="s">
        <v>234</v>
      </c>
      <c r="G1284" s="100" t="s">
        <v>657</v>
      </c>
      <c r="H1284" s="100" t="s">
        <v>792</v>
      </c>
      <c r="I1284" s="100">
        <v>766.53</v>
      </c>
      <c r="J1284" s="100"/>
      <c r="K1284" s="100">
        <v>-766.53</v>
      </c>
    </row>
    <row r="1285" spans="1:11" x14ac:dyDescent="0.3">
      <c r="A1285" s="100" t="s">
        <v>142</v>
      </c>
      <c r="B1285" s="100" t="s">
        <v>151</v>
      </c>
      <c r="C1285" s="100" t="s">
        <v>4</v>
      </c>
      <c r="D1285" s="101">
        <v>44077</v>
      </c>
      <c r="E1285" s="100" t="s">
        <v>556</v>
      </c>
      <c r="F1285" s="100" t="s">
        <v>234</v>
      </c>
      <c r="G1285" s="100" t="s">
        <v>755</v>
      </c>
      <c r="H1285" s="100" t="s">
        <v>804</v>
      </c>
      <c r="I1285" s="100">
        <v>2.95</v>
      </c>
      <c r="J1285" s="100"/>
      <c r="K1285" s="100">
        <v>-2.95</v>
      </c>
    </row>
    <row r="1286" spans="1:11" x14ac:dyDescent="0.3">
      <c r="A1286" s="100" t="s">
        <v>142</v>
      </c>
      <c r="B1286" s="100" t="s">
        <v>151</v>
      </c>
      <c r="C1286" s="100" t="s">
        <v>4</v>
      </c>
      <c r="D1286" s="101">
        <v>44077</v>
      </c>
      <c r="E1286" s="100" t="s">
        <v>556</v>
      </c>
      <c r="F1286" s="100" t="s">
        <v>234</v>
      </c>
      <c r="G1286" s="100" t="s">
        <v>755</v>
      </c>
      <c r="H1286" s="100" t="s">
        <v>812</v>
      </c>
      <c r="I1286" s="100">
        <v>69</v>
      </c>
      <c r="J1286" s="100"/>
      <c r="K1286" s="100">
        <v>-69</v>
      </c>
    </row>
    <row r="1287" spans="1:11" x14ac:dyDescent="0.3">
      <c r="A1287" s="100" t="s">
        <v>142</v>
      </c>
      <c r="B1287" s="100" t="s">
        <v>151</v>
      </c>
      <c r="C1287" s="100" t="s">
        <v>4</v>
      </c>
      <c r="D1287" s="101">
        <v>44077</v>
      </c>
      <c r="E1287" s="100" t="s">
        <v>556</v>
      </c>
      <c r="F1287" s="100" t="s">
        <v>234</v>
      </c>
      <c r="G1287" s="100" t="s">
        <v>755</v>
      </c>
      <c r="H1287" s="100" t="s">
        <v>793</v>
      </c>
      <c r="I1287" s="100">
        <v>143.16999999999999</v>
      </c>
      <c r="J1287" s="100"/>
      <c r="K1287" s="100">
        <v>-143.16999999999999</v>
      </c>
    </row>
    <row r="1288" spans="1:11" x14ac:dyDescent="0.3">
      <c r="A1288" s="100" t="s">
        <v>142</v>
      </c>
      <c r="B1288" s="100" t="s">
        <v>151</v>
      </c>
      <c r="C1288" s="100" t="s">
        <v>4</v>
      </c>
      <c r="D1288" s="101">
        <v>44077</v>
      </c>
      <c r="E1288" s="100" t="s">
        <v>556</v>
      </c>
      <c r="F1288" s="100" t="s">
        <v>234</v>
      </c>
      <c r="G1288" s="100" t="s">
        <v>755</v>
      </c>
      <c r="H1288" s="100" t="s">
        <v>803</v>
      </c>
      <c r="I1288" s="100">
        <v>1000</v>
      </c>
      <c r="J1288" s="100"/>
      <c r="K1288" s="100">
        <v>-1000</v>
      </c>
    </row>
    <row r="1289" spans="1:11" x14ac:dyDescent="0.3">
      <c r="A1289" s="100" t="s">
        <v>142</v>
      </c>
      <c r="B1289" s="100" t="s">
        <v>151</v>
      </c>
      <c r="C1289" s="100" t="s">
        <v>4</v>
      </c>
      <c r="D1289" s="101">
        <v>44077</v>
      </c>
      <c r="E1289" s="100" t="s">
        <v>556</v>
      </c>
      <c r="F1289" s="100" t="s">
        <v>234</v>
      </c>
      <c r="G1289" s="100" t="s">
        <v>755</v>
      </c>
      <c r="H1289" s="100" t="s">
        <v>808</v>
      </c>
      <c r="I1289" s="100">
        <v>601.75</v>
      </c>
      <c r="J1289" s="100"/>
      <c r="K1289" s="100">
        <v>-601.75</v>
      </c>
    </row>
    <row r="1290" spans="1:11" x14ac:dyDescent="0.3">
      <c r="A1290" s="100" t="s">
        <v>142</v>
      </c>
      <c r="B1290" s="100" t="s">
        <v>151</v>
      </c>
      <c r="C1290" s="100" t="s">
        <v>4</v>
      </c>
      <c r="D1290" s="101">
        <v>44077</v>
      </c>
      <c r="E1290" s="100" t="s">
        <v>556</v>
      </c>
      <c r="F1290" s="100" t="s">
        <v>234</v>
      </c>
      <c r="G1290" s="100" t="s">
        <v>755</v>
      </c>
      <c r="H1290" s="100" t="s">
        <v>801</v>
      </c>
      <c r="I1290" s="100">
        <v>4.99</v>
      </c>
      <c r="J1290" s="100"/>
      <c r="K1290" s="100">
        <v>-4.99</v>
      </c>
    </row>
    <row r="1291" spans="1:11" x14ac:dyDescent="0.3">
      <c r="A1291" s="100" t="s">
        <v>142</v>
      </c>
      <c r="B1291" s="100" t="s">
        <v>151</v>
      </c>
      <c r="C1291" s="100" t="s">
        <v>4</v>
      </c>
      <c r="D1291" s="101">
        <v>44077</v>
      </c>
      <c r="E1291" s="100" t="s">
        <v>556</v>
      </c>
      <c r="F1291" s="100" t="s">
        <v>234</v>
      </c>
      <c r="G1291" s="100" t="s">
        <v>755</v>
      </c>
      <c r="H1291" s="100" t="s">
        <v>797</v>
      </c>
      <c r="I1291" s="100">
        <v>10.26</v>
      </c>
      <c r="J1291" s="100"/>
      <c r="K1291" s="100">
        <v>-10.26</v>
      </c>
    </row>
    <row r="1292" spans="1:11" x14ac:dyDescent="0.3">
      <c r="A1292" s="100" t="s">
        <v>142</v>
      </c>
      <c r="B1292" s="100" t="s">
        <v>151</v>
      </c>
      <c r="C1292" s="100" t="s">
        <v>4</v>
      </c>
      <c r="D1292" s="101">
        <v>44077</v>
      </c>
      <c r="E1292" s="100" t="s">
        <v>556</v>
      </c>
      <c r="F1292" s="100" t="s">
        <v>234</v>
      </c>
      <c r="G1292" s="100" t="s">
        <v>755</v>
      </c>
      <c r="H1292" s="100" t="s">
        <v>797</v>
      </c>
      <c r="I1292" s="100">
        <v>41.16</v>
      </c>
      <c r="J1292" s="100"/>
      <c r="K1292" s="100">
        <v>-41.16</v>
      </c>
    </row>
    <row r="1293" spans="1:11" x14ac:dyDescent="0.3">
      <c r="A1293" s="100" t="s">
        <v>142</v>
      </c>
      <c r="B1293" s="100" t="s">
        <v>151</v>
      </c>
      <c r="C1293" s="100" t="s">
        <v>4</v>
      </c>
      <c r="D1293" s="101">
        <v>44077</v>
      </c>
      <c r="E1293" s="100" t="s">
        <v>556</v>
      </c>
      <c r="F1293" s="100" t="s">
        <v>234</v>
      </c>
      <c r="G1293" s="100" t="s">
        <v>755</v>
      </c>
      <c r="H1293" s="100" t="s">
        <v>296</v>
      </c>
      <c r="I1293" s="100">
        <v>9.9700000000000006</v>
      </c>
      <c r="J1293" s="100"/>
      <c r="K1293" s="100">
        <v>-9.9700000000000006</v>
      </c>
    </row>
    <row r="1294" spans="1:11" x14ac:dyDescent="0.3">
      <c r="A1294" s="100" t="s">
        <v>142</v>
      </c>
      <c r="B1294" s="100" t="s">
        <v>151</v>
      </c>
      <c r="C1294" s="100" t="s">
        <v>4</v>
      </c>
      <c r="D1294" s="101">
        <v>44077</v>
      </c>
      <c r="E1294" s="100" t="s">
        <v>556</v>
      </c>
      <c r="F1294" s="100" t="s">
        <v>234</v>
      </c>
      <c r="G1294" s="100" t="s">
        <v>755</v>
      </c>
      <c r="H1294" s="100" t="s">
        <v>803</v>
      </c>
      <c r="I1294" s="100">
        <v>78.14</v>
      </c>
      <c r="J1294" s="100"/>
      <c r="K1294" s="100">
        <v>-78.14</v>
      </c>
    </row>
    <row r="1295" spans="1:11" x14ac:dyDescent="0.3">
      <c r="A1295" s="100" t="s">
        <v>142</v>
      </c>
      <c r="B1295" s="100" t="s">
        <v>151</v>
      </c>
      <c r="C1295" s="100" t="s">
        <v>4</v>
      </c>
      <c r="D1295" s="101">
        <v>44077</v>
      </c>
      <c r="E1295" s="100" t="s">
        <v>556</v>
      </c>
      <c r="F1295" s="100" t="s">
        <v>234</v>
      </c>
      <c r="G1295" s="100" t="s">
        <v>755</v>
      </c>
      <c r="H1295" s="100" t="s">
        <v>811</v>
      </c>
      <c r="I1295" s="100">
        <v>9.7200000000000006</v>
      </c>
      <c r="J1295" s="100"/>
      <c r="K1295" s="100">
        <v>-9.7200000000000006</v>
      </c>
    </row>
    <row r="1296" spans="1:11" x14ac:dyDescent="0.3">
      <c r="A1296" s="100" t="s">
        <v>142</v>
      </c>
      <c r="B1296" s="100" t="s">
        <v>151</v>
      </c>
      <c r="C1296" s="100" t="s">
        <v>4</v>
      </c>
      <c r="D1296" s="101">
        <v>44077</v>
      </c>
      <c r="E1296" s="100" t="s">
        <v>556</v>
      </c>
      <c r="F1296" s="100" t="s">
        <v>234</v>
      </c>
      <c r="G1296" s="100" t="s">
        <v>755</v>
      </c>
      <c r="H1296" s="100" t="s">
        <v>793</v>
      </c>
      <c r="I1296" s="100">
        <v>341.9</v>
      </c>
      <c r="J1296" s="100"/>
      <c r="K1296" s="100">
        <v>-341.9</v>
      </c>
    </row>
    <row r="1297" spans="1:11" x14ac:dyDescent="0.3">
      <c r="A1297" s="100" t="s">
        <v>142</v>
      </c>
      <c r="B1297" s="100" t="s">
        <v>151</v>
      </c>
      <c r="C1297" s="100" t="s">
        <v>4</v>
      </c>
      <c r="D1297" s="101">
        <v>44077</v>
      </c>
      <c r="E1297" s="100" t="s">
        <v>556</v>
      </c>
      <c r="F1297" s="100" t="s">
        <v>234</v>
      </c>
      <c r="G1297" s="100" t="s">
        <v>755</v>
      </c>
      <c r="H1297" s="100" t="s">
        <v>794</v>
      </c>
      <c r="I1297" s="100">
        <v>50</v>
      </c>
      <c r="J1297" s="100"/>
      <c r="K1297" s="100">
        <v>-50</v>
      </c>
    </row>
    <row r="1298" spans="1:11" x14ac:dyDescent="0.3">
      <c r="A1298" s="100" t="s">
        <v>142</v>
      </c>
      <c r="B1298" s="100" t="s">
        <v>151</v>
      </c>
      <c r="C1298" s="100" t="s">
        <v>4</v>
      </c>
      <c r="D1298" s="101">
        <v>44077</v>
      </c>
      <c r="E1298" s="100" t="s">
        <v>556</v>
      </c>
      <c r="F1298" s="100" t="s">
        <v>234</v>
      </c>
      <c r="G1298" s="100" t="s">
        <v>755</v>
      </c>
      <c r="H1298" s="100" t="s">
        <v>800</v>
      </c>
      <c r="I1298" s="100">
        <v>14.83</v>
      </c>
      <c r="J1298" s="100"/>
      <c r="K1298" s="100">
        <v>-14.83</v>
      </c>
    </row>
    <row r="1299" spans="1:11" x14ac:dyDescent="0.3">
      <c r="A1299" s="100" t="s">
        <v>142</v>
      </c>
      <c r="B1299" s="100" t="s">
        <v>151</v>
      </c>
      <c r="C1299" s="100" t="s">
        <v>4</v>
      </c>
      <c r="D1299" s="101">
        <v>44077</v>
      </c>
      <c r="E1299" s="100" t="s">
        <v>556</v>
      </c>
      <c r="F1299" s="100" t="s">
        <v>234</v>
      </c>
      <c r="G1299" s="100" t="s">
        <v>755</v>
      </c>
      <c r="H1299" s="100" t="s">
        <v>795</v>
      </c>
      <c r="I1299" s="100">
        <v>251</v>
      </c>
      <c r="J1299" s="100"/>
      <c r="K1299" s="100">
        <v>-251</v>
      </c>
    </row>
    <row r="1300" spans="1:11" x14ac:dyDescent="0.3">
      <c r="A1300" s="100" t="s">
        <v>142</v>
      </c>
      <c r="B1300" s="100" t="s">
        <v>151</v>
      </c>
      <c r="C1300" s="100" t="s">
        <v>4</v>
      </c>
      <c r="D1300" s="101">
        <v>44077</v>
      </c>
      <c r="E1300" s="100" t="s">
        <v>556</v>
      </c>
      <c r="F1300" s="100" t="s">
        <v>234</v>
      </c>
      <c r="G1300" s="100" t="s">
        <v>755</v>
      </c>
      <c r="H1300" s="100" t="s">
        <v>796</v>
      </c>
      <c r="I1300" s="100">
        <v>27.54</v>
      </c>
      <c r="J1300" s="100"/>
      <c r="K1300" s="100">
        <v>-27.54</v>
      </c>
    </row>
    <row r="1301" spans="1:11" x14ac:dyDescent="0.3">
      <c r="A1301" s="100" t="s">
        <v>142</v>
      </c>
      <c r="B1301" s="100" t="s">
        <v>151</v>
      </c>
      <c r="C1301" s="100" t="s">
        <v>4</v>
      </c>
      <c r="D1301" s="101">
        <v>44077</v>
      </c>
      <c r="E1301" s="100" t="s">
        <v>556</v>
      </c>
      <c r="F1301" s="100" t="s">
        <v>234</v>
      </c>
      <c r="G1301" s="100" t="s">
        <v>755</v>
      </c>
      <c r="H1301" s="100" t="s">
        <v>796</v>
      </c>
      <c r="I1301" s="100">
        <v>699.24</v>
      </c>
      <c r="J1301" s="100"/>
      <c r="K1301" s="100">
        <v>-699.24</v>
      </c>
    </row>
    <row r="1302" spans="1:11" x14ac:dyDescent="0.3">
      <c r="A1302" s="100" t="s">
        <v>142</v>
      </c>
      <c r="B1302" s="100" t="s">
        <v>151</v>
      </c>
      <c r="C1302" s="100" t="s">
        <v>4</v>
      </c>
      <c r="D1302" s="101">
        <v>44077</v>
      </c>
      <c r="E1302" s="100" t="s">
        <v>556</v>
      </c>
      <c r="F1302" s="100" t="s">
        <v>234</v>
      </c>
      <c r="G1302" s="100" t="s">
        <v>755</v>
      </c>
      <c r="H1302" s="100" t="s">
        <v>797</v>
      </c>
      <c r="I1302" s="100">
        <v>53.2</v>
      </c>
      <c r="J1302" s="100"/>
      <c r="K1302" s="100">
        <v>-53.2</v>
      </c>
    </row>
    <row r="1303" spans="1:11" x14ac:dyDescent="0.3">
      <c r="A1303" s="100" t="s">
        <v>142</v>
      </c>
      <c r="B1303" s="100" t="s">
        <v>151</v>
      </c>
      <c r="C1303" s="100" t="s">
        <v>4</v>
      </c>
      <c r="D1303" s="101">
        <v>44077</v>
      </c>
      <c r="E1303" s="100" t="s">
        <v>556</v>
      </c>
      <c r="F1303" s="100" t="s">
        <v>234</v>
      </c>
      <c r="G1303" s="100" t="s">
        <v>755</v>
      </c>
      <c r="H1303" s="100" t="s">
        <v>799</v>
      </c>
      <c r="I1303" s="100">
        <v>50</v>
      </c>
      <c r="J1303" s="100"/>
      <c r="K1303" s="100">
        <v>-50</v>
      </c>
    </row>
    <row r="1304" spans="1:11" x14ac:dyDescent="0.3">
      <c r="A1304" s="100" t="s">
        <v>142</v>
      </c>
      <c r="B1304" s="100" t="s">
        <v>151</v>
      </c>
      <c r="C1304" s="100" t="s">
        <v>4</v>
      </c>
      <c r="D1304" s="101">
        <v>44077</v>
      </c>
      <c r="E1304" s="100" t="s">
        <v>556</v>
      </c>
      <c r="F1304" s="100" t="s">
        <v>234</v>
      </c>
      <c r="G1304" s="100" t="s">
        <v>755</v>
      </c>
      <c r="H1304" s="100" t="s">
        <v>801</v>
      </c>
      <c r="I1304" s="100">
        <v>4.99</v>
      </c>
      <c r="J1304" s="100"/>
      <c r="K1304" s="100">
        <v>-4.99</v>
      </c>
    </row>
    <row r="1305" spans="1:11" x14ac:dyDescent="0.3">
      <c r="A1305" s="100" t="s">
        <v>142</v>
      </c>
      <c r="B1305" s="100" t="s">
        <v>151</v>
      </c>
      <c r="C1305" s="100" t="s">
        <v>4</v>
      </c>
      <c r="D1305" s="101">
        <v>44077</v>
      </c>
      <c r="E1305" s="100" t="s">
        <v>556</v>
      </c>
      <c r="F1305" s="100" t="s">
        <v>234</v>
      </c>
      <c r="G1305" s="100" t="s">
        <v>755</v>
      </c>
      <c r="H1305" s="100" t="s">
        <v>802</v>
      </c>
      <c r="I1305" s="100">
        <v>95.28</v>
      </c>
      <c r="J1305" s="100"/>
      <c r="K1305" s="100">
        <v>-95.28</v>
      </c>
    </row>
    <row r="1306" spans="1:11" x14ac:dyDescent="0.3">
      <c r="A1306" s="100" t="s">
        <v>142</v>
      </c>
      <c r="B1306" s="100" t="s">
        <v>151</v>
      </c>
      <c r="C1306" s="100" t="s">
        <v>4</v>
      </c>
      <c r="D1306" s="101">
        <v>44077</v>
      </c>
      <c r="E1306" s="100" t="s">
        <v>556</v>
      </c>
      <c r="F1306" s="100" t="s">
        <v>234</v>
      </c>
      <c r="G1306" s="100" t="s">
        <v>755</v>
      </c>
      <c r="H1306" s="100" t="s">
        <v>803</v>
      </c>
      <c r="I1306" s="100">
        <v>400</v>
      </c>
      <c r="J1306" s="100"/>
      <c r="K1306" s="100">
        <v>-400</v>
      </c>
    </row>
    <row r="1307" spans="1:11" x14ac:dyDescent="0.3">
      <c r="A1307" s="100" t="s">
        <v>142</v>
      </c>
      <c r="B1307" s="100" t="s">
        <v>151</v>
      </c>
      <c r="C1307" s="100" t="s">
        <v>4</v>
      </c>
      <c r="D1307" s="101">
        <v>44077</v>
      </c>
      <c r="E1307" s="100" t="s">
        <v>556</v>
      </c>
      <c r="F1307" s="100" t="s">
        <v>234</v>
      </c>
      <c r="G1307" s="100" t="s">
        <v>755</v>
      </c>
      <c r="H1307" s="100" t="s">
        <v>804</v>
      </c>
      <c r="I1307" s="100">
        <v>39.96</v>
      </c>
      <c r="J1307" s="100"/>
      <c r="K1307" s="100">
        <v>-39.96</v>
      </c>
    </row>
    <row r="1308" spans="1:11" x14ac:dyDescent="0.3">
      <c r="A1308" s="100" t="s">
        <v>142</v>
      </c>
      <c r="B1308" s="100" t="s">
        <v>151</v>
      </c>
      <c r="C1308" s="100" t="s">
        <v>4</v>
      </c>
      <c r="D1308" s="101">
        <v>44077</v>
      </c>
      <c r="E1308" s="100" t="s">
        <v>556</v>
      </c>
      <c r="F1308" s="100" t="s">
        <v>234</v>
      </c>
      <c r="G1308" s="100" t="s">
        <v>755</v>
      </c>
      <c r="H1308" s="100" t="s">
        <v>805</v>
      </c>
      <c r="I1308" s="100">
        <v>20.21</v>
      </c>
      <c r="J1308" s="100"/>
      <c r="K1308" s="100">
        <v>-20.21</v>
      </c>
    </row>
    <row r="1309" spans="1:11" x14ac:dyDescent="0.3">
      <c r="A1309" s="100" t="s">
        <v>142</v>
      </c>
      <c r="B1309" s="100" t="s">
        <v>151</v>
      </c>
      <c r="C1309" s="100" t="s">
        <v>4</v>
      </c>
      <c r="D1309" s="101">
        <v>44077</v>
      </c>
      <c r="E1309" s="100" t="s">
        <v>556</v>
      </c>
      <c r="F1309" s="100" t="s">
        <v>234</v>
      </c>
      <c r="G1309" s="100" t="s">
        <v>755</v>
      </c>
      <c r="H1309" s="100" t="s">
        <v>806</v>
      </c>
      <c r="I1309" s="100">
        <v>40.43</v>
      </c>
      <c r="J1309" s="100"/>
      <c r="K1309" s="100">
        <v>-40.43</v>
      </c>
    </row>
    <row r="1310" spans="1:11" x14ac:dyDescent="0.3">
      <c r="A1310" s="100" t="s">
        <v>142</v>
      </c>
      <c r="B1310" s="100" t="s">
        <v>151</v>
      </c>
      <c r="C1310" s="100" t="s">
        <v>4</v>
      </c>
      <c r="D1310" s="101">
        <v>44077</v>
      </c>
      <c r="E1310" s="100" t="s">
        <v>556</v>
      </c>
      <c r="F1310" s="100" t="s">
        <v>234</v>
      </c>
      <c r="G1310" s="100" t="s">
        <v>755</v>
      </c>
      <c r="H1310" s="100" t="s">
        <v>807</v>
      </c>
      <c r="I1310" s="100">
        <v>2890</v>
      </c>
      <c r="J1310" s="100"/>
      <c r="K1310" s="100">
        <v>-2890</v>
      </c>
    </row>
    <row r="1311" spans="1:11" x14ac:dyDescent="0.3">
      <c r="A1311" s="100" t="s">
        <v>142</v>
      </c>
      <c r="B1311" s="100" t="s">
        <v>151</v>
      </c>
      <c r="C1311" s="100" t="s">
        <v>4</v>
      </c>
      <c r="D1311" s="101">
        <v>44077</v>
      </c>
      <c r="E1311" s="100" t="s">
        <v>556</v>
      </c>
      <c r="F1311" s="100" t="s">
        <v>234</v>
      </c>
      <c r="G1311" s="100" t="s">
        <v>755</v>
      </c>
      <c r="H1311" s="100" t="s">
        <v>800</v>
      </c>
      <c r="I1311" s="100">
        <v>14.83</v>
      </c>
      <c r="J1311" s="100"/>
      <c r="K1311" s="100">
        <v>-14.83</v>
      </c>
    </row>
    <row r="1312" spans="1:11" x14ac:dyDescent="0.3">
      <c r="A1312" s="100" t="s">
        <v>142</v>
      </c>
      <c r="B1312" s="100" t="s">
        <v>151</v>
      </c>
      <c r="C1312" s="100" t="s">
        <v>4</v>
      </c>
      <c r="D1312" s="101">
        <v>44077</v>
      </c>
      <c r="E1312" s="100" t="s">
        <v>556</v>
      </c>
      <c r="F1312" s="100" t="s">
        <v>234</v>
      </c>
      <c r="G1312" s="100" t="s">
        <v>755</v>
      </c>
      <c r="H1312" s="100" t="s">
        <v>800</v>
      </c>
      <c r="I1312" s="100">
        <v>95.39</v>
      </c>
      <c r="J1312" s="100"/>
      <c r="K1312" s="100">
        <v>-95.39</v>
      </c>
    </row>
    <row r="1313" spans="1:11" x14ac:dyDescent="0.3">
      <c r="A1313" s="100" t="s">
        <v>142</v>
      </c>
      <c r="B1313" s="100" t="s">
        <v>151</v>
      </c>
      <c r="C1313" s="100" t="s">
        <v>4</v>
      </c>
      <c r="D1313" s="101">
        <v>44077</v>
      </c>
      <c r="E1313" s="100" t="s">
        <v>556</v>
      </c>
      <c r="F1313" s="100" t="s">
        <v>234</v>
      </c>
      <c r="G1313" s="100" t="s">
        <v>755</v>
      </c>
      <c r="H1313" s="100" t="s">
        <v>798</v>
      </c>
      <c r="I1313" s="100">
        <v>16.5</v>
      </c>
      <c r="J1313" s="100"/>
      <c r="K1313" s="100">
        <v>-16.5</v>
      </c>
    </row>
    <row r="1314" spans="1:11" x14ac:dyDescent="0.3">
      <c r="A1314" s="100" t="s">
        <v>142</v>
      </c>
      <c r="B1314" s="100" t="s">
        <v>151</v>
      </c>
      <c r="C1314" s="100" t="s">
        <v>4</v>
      </c>
      <c r="D1314" s="101">
        <v>44077</v>
      </c>
      <c r="E1314" s="100" t="s">
        <v>556</v>
      </c>
      <c r="F1314" s="100" t="s">
        <v>234</v>
      </c>
      <c r="G1314" s="100" t="s">
        <v>755</v>
      </c>
      <c r="H1314" s="100" t="s">
        <v>799</v>
      </c>
      <c r="I1314" s="100">
        <v>50</v>
      </c>
      <c r="J1314" s="100"/>
      <c r="K1314" s="100">
        <v>-50</v>
      </c>
    </row>
    <row r="1315" spans="1:11" x14ac:dyDescent="0.3">
      <c r="A1315" s="100" t="s">
        <v>142</v>
      </c>
      <c r="B1315" s="100" t="s">
        <v>151</v>
      </c>
      <c r="C1315" s="100" t="s">
        <v>4</v>
      </c>
      <c r="D1315" s="101">
        <v>44077</v>
      </c>
      <c r="E1315" s="100" t="s">
        <v>556</v>
      </c>
      <c r="F1315" s="100" t="s">
        <v>234</v>
      </c>
      <c r="G1315" s="100" t="s">
        <v>755</v>
      </c>
      <c r="H1315" s="100" t="s">
        <v>793</v>
      </c>
      <c r="I1315" s="100">
        <v>15.5</v>
      </c>
      <c r="J1315" s="100"/>
      <c r="K1315" s="100">
        <v>-15.5</v>
      </c>
    </row>
    <row r="1316" spans="1:11" x14ac:dyDescent="0.3">
      <c r="A1316" s="100" t="s">
        <v>142</v>
      </c>
      <c r="B1316" s="100" t="s">
        <v>151</v>
      </c>
      <c r="C1316" s="100" t="s">
        <v>4</v>
      </c>
      <c r="D1316" s="101">
        <v>44077</v>
      </c>
      <c r="E1316" s="100" t="s">
        <v>556</v>
      </c>
      <c r="F1316" s="100" t="s">
        <v>234</v>
      </c>
      <c r="G1316" s="100" t="s">
        <v>755</v>
      </c>
      <c r="H1316" s="100" t="s">
        <v>793</v>
      </c>
      <c r="I1316" s="100">
        <v>15.5</v>
      </c>
      <c r="J1316" s="100"/>
      <c r="K1316" s="100">
        <v>-15.5</v>
      </c>
    </row>
    <row r="1317" spans="1:11" x14ac:dyDescent="0.3">
      <c r="A1317" s="100" t="s">
        <v>142</v>
      </c>
      <c r="B1317" s="100" t="s">
        <v>151</v>
      </c>
      <c r="C1317" s="100" t="s">
        <v>4</v>
      </c>
      <c r="D1317" s="101">
        <v>44077</v>
      </c>
      <c r="E1317" s="100" t="s">
        <v>556</v>
      </c>
      <c r="F1317" s="100" t="s">
        <v>234</v>
      </c>
      <c r="G1317" s="100" t="s">
        <v>755</v>
      </c>
      <c r="H1317" s="100" t="s">
        <v>802</v>
      </c>
      <c r="I1317" s="100">
        <v>209.25</v>
      </c>
      <c r="J1317" s="100"/>
      <c r="K1317" s="100">
        <v>-209.25</v>
      </c>
    </row>
    <row r="1318" spans="1:11" x14ac:dyDescent="0.3">
      <c r="A1318" s="100" t="s">
        <v>142</v>
      </c>
      <c r="B1318" s="100" t="s">
        <v>151</v>
      </c>
      <c r="C1318" s="100" t="s">
        <v>4</v>
      </c>
      <c r="D1318" s="101">
        <v>44077</v>
      </c>
      <c r="E1318" s="100" t="s">
        <v>556</v>
      </c>
      <c r="F1318" s="100" t="s">
        <v>234</v>
      </c>
      <c r="G1318" s="100" t="s">
        <v>755</v>
      </c>
      <c r="H1318" s="100" t="s">
        <v>802</v>
      </c>
      <c r="I1318" s="100">
        <v>241.56</v>
      </c>
      <c r="J1318" s="100"/>
      <c r="K1318" s="100">
        <v>-241.56</v>
      </c>
    </row>
    <row r="1319" spans="1:11" x14ac:dyDescent="0.3">
      <c r="A1319" s="100" t="s">
        <v>142</v>
      </c>
      <c r="B1319" s="100" t="s">
        <v>151</v>
      </c>
      <c r="C1319" s="100" t="s">
        <v>4</v>
      </c>
      <c r="D1319" s="101">
        <v>44077</v>
      </c>
      <c r="E1319" s="100" t="s">
        <v>556</v>
      </c>
      <c r="F1319" s="100" t="s">
        <v>234</v>
      </c>
      <c r="G1319" s="100" t="s">
        <v>755</v>
      </c>
      <c r="H1319" s="100" t="s">
        <v>808</v>
      </c>
      <c r="I1319" s="100">
        <v>9.5399999999999991</v>
      </c>
      <c r="J1319" s="100"/>
      <c r="K1319" s="100">
        <v>-9.5399999999999991</v>
      </c>
    </row>
    <row r="1320" spans="1:11" x14ac:dyDescent="0.3">
      <c r="A1320" s="100" t="s">
        <v>142</v>
      </c>
      <c r="B1320" s="100" t="s">
        <v>151</v>
      </c>
      <c r="C1320" s="100" t="s">
        <v>4</v>
      </c>
      <c r="D1320" s="101">
        <v>44077</v>
      </c>
      <c r="E1320" s="100" t="s">
        <v>556</v>
      </c>
      <c r="F1320" s="100" t="s">
        <v>234</v>
      </c>
      <c r="G1320" s="100" t="s">
        <v>755</v>
      </c>
      <c r="H1320" s="100" t="s">
        <v>809</v>
      </c>
      <c r="I1320" s="100">
        <v>750</v>
      </c>
      <c r="J1320" s="100"/>
      <c r="K1320" s="100">
        <v>-750</v>
      </c>
    </row>
    <row r="1321" spans="1:11" x14ac:dyDescent="0.3">
      <c r="A1321" s="100" t="s">
        <v>142</v>
      </c>
      <c r="B1321" s="100" t="s">
        <v>151</v>
      </c>
      <c r="C1321" s="100" t="s">
        <v>4</v>
      </c>
      <c r="D1321" s="101">
        <v>44077</v>
      </c>
      <c r="E1321" s="100" t="s">
        <v>556</v>
      </c>
      <c r="F1321" s="100" t="s">
        <v>234</v>
      </c>
      <c r="G1321" s="100" t="s">
        <v>755</v>
      </c>
      <c r="H1321" s="100" t="s">
        <v>810</v>
      </c>
      <c r="I1321" s="100">
        <v>20</v>
      </c>
      <c r="J1321" s="100"/>
      <c r="K1321" s="100">
        <v>-20</v>
      </c>
    </row>
    <row r="1322" spans="1:11" x14ac:dyDescent="0.3">
      <c r="A1322" s="100" t="s">
        <v>142</v>
      </c>
      <c r="B1322" s="100" t="s">
        <v>151</v>
      </c>
      <c r="C1322" s="100" t="s">
        <v>4</v>
      </c>
      <c r="D1322" s="101">
        <v>44077</v>
      </c>
      <c r="E1322" s="100" t="s">
        <v>556</v>
      </c>
      <c r="F1322" s="100" t="s">
        <v>234</v>
      </c>
      <c r="G1322" s="100" t="s">
        <v>755</v>
      </c>
      <c r="H1322" s="100" t="s">
        <v>793</v>
      </c>
      <c r="I1322" s="100">
        <v>59.21</v>
      </c>
      <c r="J1322" s="100"/>
      <c r="K1322" s="100">
        <v>-59.21</v>
      </c>
    </row>
    <row r="1323" spans="1:11" x14ac:dyDescent="0.3">
      <c r="A1323" s="100" t="s">
        <v>142</v>
      </c>
      <c r="B1323" s="100" t="s">
        <v>151</v>
      </c>
      <c r="C1323" s="100" t="s">
        <v>4</v>
      </c>
      <c r="D1323" s="101">
        <v>44077</v>
      </c>
      <c r="E1323" s="100" t="s">
        <v>556</v>
      </c>
      <c r="F1323" s="100" t="s">
        <v>234</v>
      </c>
      <c r="G1323" s="100" t="s">
        <v>755</v>
      </c>
      <c r="H1323" s="100" t="s">
        <v>797</v>
      </c>
      <c r="I1323" s="100">
        <v>44.75</v>
      </c>
      <c r="J1323" s="100"/>
      <c r="K1323" s="100">
        <v>-44.75</v>
      </c>
    </row>
    <row r="1324" spans="1:11" x14ac:dyDescent="0.3">
      <c r="A1324" s="100" t="s">
        <v>142</v>
      </c>
      <c r="B1324" s="100" t="s">
        <v>151</v>
      </c>
      <c r="C1324" s="100" t="s">
        <v>4</v>
      </c>
      <c r="D1324" s="101">
        <v>44077</v>
      </c>
      <c r="E1324" s="100" t="s">
        <v>556</v>
      </c>
      <c r="F1324" s="100" t="s">
        <v>234</v>
      </c>
      <c r="G1324" s="100" t="s">
        <v>755</v>
      </c>
      <c r="H1324" s="100" t="s">
        <v>802</v>
      </c>
      <c r="I1324" s="100">
        <v>384.87</v>
      </c>
      <c r="J1324" s="100"/>
      <c r="K1324" s="100">
        <v>-384.87</v>
      </c>
    </row>
    <row r="1325" spans="1:11" x14ac:dyDescent="0.3">
      <c r="A1325" s="100" t="s">
        <v>142</v>
      </c>
      <c r="B1325" s="100" t="s">
        <v>151</v>
      </c>
      <c r="C1325" s="100" t="s">
        <v>4</v>
      </c>
      <c r="D1325" s="101">
        <v>44077</v>
      </c>
      <c r="E1325" s="100" t="s">
        <v>556</v>
      </c>
      <c r="F1325" s="100" t="s">
        <v>234</v>
      </c>
      <c r="G1325" s="100" t="s">
        <v>755</v>
      </c>
      <c r="H1325" s="100" t="s">
        <v>814</v>
      </c>
      <c r="I1325" s="100"/>
      <c r="J1325" s="100">
        <v>20</v>
      </c>
      <c r="K1325" s="100">
        <v>20</v>
      </c>
    </row>
    <row r="1326" spans="1:11" x14ac:dyDescent="0.3">
      <c r="A1326" s="100" t="s">
        <v>142</v>
      </c>
      <c r="B1326" s="100" t="s">
        <v>151</v>
      </c>
      <c r="C1326" s="100" t="s">
        <v>4</v>
      </c>
      <c r="D1326" s="101">
        <v>44077</v>
      </c>
      <c r="E1326" s="100" t="s">
        <v>556</v>
      </c>
      <c r="F1326" s="100" t="s">
        <v>234</v>
      </c>
      <c r="G1326" s="100" t="s">
        <v>755</v>
      </c>
      <c r="H1326" s="100" t="s">
        <v>813</v>
      </c>
      <c r="I1326" s="100"/>
      <c r="J1326" s="100">
        <v>26.74</v>
      </c>
      <c r="K1326" s="100">
        <v>26.74</v>
      </c>
    </row>
    <row r="1327" spans="1:11" x14ac:dyDescent="0.3">
      <c r="A1327" s="100" t="s">
        <v>142</v>
      </c>
      <c r="B1327" s="100" t="s">
        <v>151</v>
      </c>
      <c r="C1327" s="100" t="s">
        <v>4</v>
      </c>
      <c r="D1327" s="101">
        <v>44089</v>
      </c>
      <c r="E1327" s="100" t="s">
        <v>703</v>
      </c>
      <c r="F1327" s="100" t="s">
        <v>234</v>
      </c>
      <c r="G1327" s="100" t="s">
        <v>705</v>
      </c>
      <c r="H1327" s="100" t="s">
        <v>815</v>
      </c>
      <c r="I1327" s="100">
        <v>134.47999999999999</v>
      </c>
      <c r="J1327" s="100"/>
      <c r="K1327" s="100">
        <v>-134.47999999999999</v>
      </c>
    </row>
    <row r="1328" spans="1:11" x14ac:dyDescent="0.3">
      <c r="A1328" s="100" t="s">
        <v>142</v>
      </c>
      <c r="B1328" s="100" t="s">
        <v>151</v>
      </c>
      <c r="C1328" s="100" t="s">
        <v>4</v>
      </c>
      <c r="D1328" s="101">
        <v>44098</v>
      </c>
      <c r="E1328" s="100" t="s">
        <v>712</v>
      </c>
      <c r="F1328" s="100" t="s">
        <v>234</v>
      </c>
      <c r="G1328" s="100" t="s">
        <v>714</v>
      </c>
      <c r="H1328" s="100" t="s">
        <v>816</v>
      </c>
      <c r="I1328" s="100">
        <v>295.5</v>
      </c>
      <c r="J1328" s="100"/>
      <c r="K1328" s="100">
        <v>-295.5</v>
      </c>
    </row>
    <row r="1329" spans="1:11" x14ac:dyDescent="0.3">
      <c r="A1329" s="100" t="s">
        <v>142</v>
      </c>
      <c r="B1329" s="100" t="s">
        <v>151</v>
      </c>
      <c r="C1329" s="100" t="s">
        <v>4</v>
      </c>
      <c r="D1329" s="101">
        <v>44098</v>
      </c>
      <c r="E1329" s="100" t="s">
        <v>715</v>
      </c>
      <c r="F1329" s="100" t="s">
        <v>234</v>
      </c>
      <c r="G1329" s="100" t="s">
        <v>716</v>
      </c>
      <c r="H1329" s="100" t="s">
        <v>816</v>
      </c>
      <c r="I1329" s="100">
        <v>295.5</v>
      </c>
      <c r="J1329" s="100"/>
      <c r="K1329" s="100">
        <v>-295.5</v>
      </c>
    </row>
    <row r="1330" spans="1:11" x14ac:dyDescent="0.3">
      <c r="A1330" s="100" t="s">
        <v>142</v>
      </c>
      <c r="B1330" s="100" t="s">
        <v>151</v>
      </c>
      <c r="C1330" s="100" t="s">
        <v>4</v>
      </c>
      <c r="D1330" s="101">
        <v>44098</v>
      </c>
      <c r="E1330" s="100" t="s">
        <v>717</v>
      </c>
      <c r="F1330" s="100" t="s">
        <v>234</v>
      </c>
      <c r="G1330" s="100" t="s">
        <v>718</v>
      </c>
      <c r="H1330" s="100" t="s">
        <v>816</v>
      </c>
      <c r="I1330" s="100">
        <v>147.75</v>
      </c>
      <c r="J1330" s="100"/>
      <c r="K1330" s="100">
        <v>-147.75</v>
      </c>
    </row>
    <row r="1331" spans="1:11" x14ac:dyDescent="0.3">
      <c r="A1331" s="100" t="s">
        <v>142</v>
      </c>
      <c r="B1331" s="100" t="s">
        <v>151</v>
      </c>
      <c r="C1331" s="100" t="s">
        <v>4</v>
      </c>
      <c r="D1331" s="101">
        <v>44098</v>
      </c>
      <c r="E1331" s="100" t="s">
        <v>719</v>
      </c>
      <c r="F1331" s="100" t="s">
        <v>234</v>
      </c>
      <c r="G1331" s="100" t="s">
        <v>720</v>
      </c>
      <c r="H1331" s="100" t="s">
        <v>816</v>
      </c>
      <c r="I1331" s="100">
        <v>147.75</v>
      </c>
      <c r="J1331" s="100"/>
      <c r="K1331" s="100">
        <v>-147.75</v>
      </c>
    </row>
    <row r="1332" spans="1:11" x14ac:dyDescent="0.3">
      <c r="A1332" s="100" t="s">
        <v>142</v>
      </c>
      <c r="B1332" s="100" t="s">
        <v>151</v>
      </c>
      <c r="C1332" s="100" t="s">
        <v>4</v>
      </c>
      <c r="D1332" s="101">
        <v>44102</v>
      </c>
      <c r="E1332" s="100" t="s">
        <v>724</v>
      </c>
      <c r="F1332" s="100" t="s">
        <v>234</v>
      </c>
      <c r="G1332" s="100" t="s">
        <v>726</v>
      </c>
      <c r="H1332" s="100" t="s">
        <v>817</v>
      </c>
      <c r="I1332" s="100">
        <v>51.32</v>
      </c>
      <c r="J1332" s="100"/>
      <c r="K1332" s="100">
        <v>-51.32</v>
      </c>
    </row>
    <row r="1333" spans="1:11" x14ac:dyDescent="0.3">
      <c r="A1333" s="100" t="s">
        <v>142</v>
      </c>
      <c r="B1333" s="100" t="s">
        <v>151</v>
      </c>
      <c r="C1333" s="100" t="s">
        <v>4</v>
      </c>
      <c r="D1333" s="101">
        <v>44105</v>
      </c>
      <c r="E1333" s="100" t="s">
        <v>1064</v>
      </c>
      <c r="F1333" s="100" t="s">
        <v>234</v>
      </c>
      <c r="G1333" s="100" t="s">
        <v>877</v>
      </c>
      <c r="H1333" s="100" t="s">
        <v>877</v>
      </c>
      <c r="I1333" s="100"/>
      <c r="J1333" s="100">
        <v>801.32</v>
      </c>
      <c r="K1333" s="100">
        <v>801.32</v>
      </c>
    </row>
    <row r="1334" spans="1:11" x14ac:dyDescent="0.3">
      <c r="A1334" s="100" t="s">
        <v>142</v>
      </c>
      <c r="B1334" s="100" t="s">
        <v>151</v>
      </c>
      <c r="C1334" s="100" t="s">
        <v>4</v>
      </c>
      <c r="D1334" s="101">
        <v>44112</v>
      </c>
      <c r="E1334" s="100" t="s">
        <v>919</v>
      </c>
      <c r="F1334" s="100" t="s">
        <v>234</v>
      </c>
      <c r="G1334" s="100" t="s">
        <v>1213</v>
      </c>
      <c r="H1334" s="100" t="s">
        <v>806</v>
      </c>
      <c r="I1334" s="100">
        <v>3.24</v>
      </c>
      <c r="J1334" s="100"/>
      <c r="K1334" s="100">
        <v>-3.24</v>
      </c>
    </row>
    <row r="1335" spans="1:11" x14ac:dyDescent="0.3">
      <c r="A1335" s="100" t="s">
        <v>142</v>
      </c>
      <c r="B1335" s="100" t="s">
        <v>151</v>
      </c>
      <c r="C1335" s="100" t="s">
        <v>4</v>
      </c>
      <c r="D1335" s="101">
        <v>44112</v>
      </c>
      <c r="E1335" s="100" t="s">
        <v>919</v>
      </c>
      <c r="F1335" s="100" t="s">
        <v>234</v>
      </c>
      <c r="G1335" s="100" t="s">
        <v>1213</v>
      </c>
      <c r="H1335" s="100" t="s">
        <v>793</v>
      </c>
      <c r="I1335" s="100">
        <v>48.44</v>
      </c>
      <c r="J1335" s="100"/>
      <c r="K1335" s="100">
        <v>-48.44</v>
      </c>
    </row>
    <row r="1336" spans="1:11" x14ac:dyDescent="0.3">
      <c r="A1336" s="100" t="s">
        <v>142</v>
      </c>
      <c r="B1336" s="100" t="s">
        <v>151</v>
      </c>
      <c r="C1336" s="100" t="s">
        <v>4</v>
      </c>
      <c r="D1336" s="101">
        <v>44112</v>
      </c>
      <c r="E1336" s="100" t="s">
        <v>919</v>
      </c>
      <c r="F1336" s="100" t="s">
        <v>234</v>
      </c>
      <c r="G1336" s="100" t="s">
        <v>1213</v>
      </c>
      <c r="H1336" s="100" t="s">
        <v>804</v>
      </c>
      <c r="I1336" s="100">
        <v>37.44</v>
      </c>
      <c r="J1336" s="100"/>
      <c r="K1336" s="100">
        <v>-37.44</v>
      </c>
    </row>
    <row r="1337" spans="1:11" x14ac:dyDescent="0.3">
      <c r="A1337" s="100" t="s">
        <v>142</v>
      </c>
      <c r="B1337" s="100" t="s">
        <v>151</v>
      </c>
      <c r="C1337" s="100" t="s">
        <v>4</v>
      </c>
      <c r="D1337" s="101">
        <v>44112</v>
      </c>
      <c r="E1337" s="100" t="s">
        <v>919</v>
      </c>
      <c r="F1337" s="100" t="s">
        <v>234</v>
      </c>
      <c r="G1337" s="100" t="s">
        <v>1213</v>
      </c>
      <c r="H1337" s="100" t="s">
        <v>804</v>
      </c>
      <c r="I1337" s="100">
        <v>40</v>
      </c>
      <c r="J1337" s="100"/>
      <c r="K1337" s="100">
        <v>-40</v>
      </c>
    </row>
    <row r="1338" spans="1:11" x14ac:dyDescent="0.3">
      <c r="A1338" s="100" t="s">
        <v>142</v>
      </c>
      <c r="B1338" s="100" t="s">
        <v>151</v>
      </c>
      <c r="C1338" s="100" t="s">
        <v>4</v>
      </c>
      <c r="D1338" s="101">
        <v>44112</v>
      </c>
      <c r="E1338" s="100" t="s">
        <v>919</v>
      </c>
      <c r="F1338" s="100" t="s">
        <v>234</v>
      </c>
      <c r="G1338" s="100" t="s">
        <v>1213</v>
      </c>
      <c r="H1338" s="100" t="s">
        <v>804</v>
      </c>
      <c r="I1338" s="100">
        <v>66</v>
      </c>
      <c r="J1338" s="100"/>
      <c r="K1338" s="100">
        <v>-66</v>
      </c>
    </row>
    <row r="1339" spans="1:11" x14ac:dyDescent="0.3">
      <c r="A1339" s="100" t="s">
        <v>142</v>
      </c>
      <c r="B1339" s="100" t="s">
        <v>151</v>
      </c>
      <c r="C1339" s="100" t="s">
        <v>4</v>
      </c>
      <c r="D1339" s="101">
        <v>44112</v>
      </c>
      <c r="E1339" s="100" t="s">
        <v>919</v>
      </c>
      <c r="F1339" s="100" t="s">
        <v>234</v>
      </c>
      <c r="G1339" s="100" t="s">
        <v>1213</v>
      </c>
      <c r="H1339" s="100" t="s">
        <v>804</v>
      </c>
      <c r="I1339" s="100">
        <v>153.58000000000001</v>
      </c>
      <c r="J1339" s="100"/>
      <c r="K1339" s="100">
        <v>-153.58000000000001</v>
      </c>
    </row>
    <row r="1340" spans="1:11" x14ac:dyDescent="0.3">
      <c r="A1340" s="100" t="s">
        <v>142</v>
      </c>
      <c r="B1340" s="100" t="s">
        <v>151</v>
      </c>
      <c r="C1340" s="100" t="s">
        <v>4</v>
      </c>
      <c r="D1340" s="101">
        <v>44112</v>
      </c>
      <c r="E1340" s="100" t="s">
        <v>919</v>
      </c>
      <c r="F1340" s="100" t="s">
        <v>234</v>
      </c>
      <c r="G1340" s="100" t="s">
        <v>1213</v>
      </c>
      <c r="H1340" s="100" t="s">
        <v>805</v>
      </c>
      <c r="I1340" s="100">
        <v>2.16</v>
      </c>
      <c r="J1340" s="100"/>
      <c r="K1340" s="100">
        <v>-2.16</v>
      </c>
    </row>
    <row r="1341" spans="1:11" x14ac:dyDescent="0.3">
      <c r="A1341" s="100" t="s">
        <v>142</v>
      </c>
      <c r="B1341" s="100" t="s">
        <v>151</v>
      </c>
      <c r="C1341" s="100" t="s">
        <v>4</v>
      </c>
      <c r="D1341" s="101">
        <v>44112</v>
      </c>
      <c r="E1341" s="100" t="s">
        <v>919</v>
      </c>
      <c r="F1341" s="100" t="s">
        <v>234</v>
      </c>
      <c r="G1341" s="100" t="s">
        <v>1213</v>
      </c>
      <c r="H1341" s="100" t="s">
        <v>793</v>
      </c>
      <c r="I1341" s="100">
        <v>364.98</v>
      </c>
      <c r="J1341" s="100"/>
      <c r="K1341" s="100">
        <v>-364.98</v>
      </c>
    </row>
    <row r="1342" spans="1:11" x14ac:dyDescent="0.3">
      <c r="A1342" s="100" t="s">
        <v>142</v>
      </c>
      <c r="B1342" s="100" t="s">
        <v>151</v>
      </c>
      <c r="C1342" s="100" t="s">
        <v>4</v>
      </c>
      <c r="D1342" s="101">
        <v>44112</v>
      </c>
      <c r="E1342" s="100" t="s">
        <v>919</v>
      </c>
      <c r="F1342" s="100" t="s">
        <v>234</v>
      </c>
      <c r="G1342" s="100" t="s">
        <v>1213</v>
      </c>
      <c r="H1342" s="100" t="s">
        <v>793</v>
      </c>
      <c r="I1342" s="100">
        <v>546.48</v>
      </c>
      <c r="J1342" s="100"/>
      <c r="K1342" s="100">
        <v>-546.48</v>
      </c>
    </row>
    <row r="1343" spans="1:11" x14ac:dyDescent="0.3">
      <c r="A1343" s="100" t="s">
        <v>142</v>
      </c>
      <c r="B1343" s="100" t="s">
        <v>151</v>
      </c>
      <c r="C1343" s="100" t="s">
        <v>4</v>
      </c>
      <c r="D1343" s="101">
        <v>44112</v>
      </c>
      <c r="E1343" s="100" t="s">
        <v>919</v>
      </c>
      <c r="F1343" s="100" t="s">
        <v>234</v>
      </c>
      <c r="G1343" s="100" t="s">
        <v>1213</v>
      </c>
      <c r="H1343" s="100" t="s">
        <v>1262</v>
      </c>
      <c r="I1343" s="100">
        <v>309</v>
      </c>
      <c r="J1343" s="100"/>
      <c r="K1343" s="100">
        <v>-309</v>
      </c>
    </row>
    <row r="1344" spans="1:11" x14ac:dyDescent="0.3">
      <c r="A1344" s="100" t="s">
        <v>142</v>
      </c>
      <c r="B1344" s="100" t="s">
        <v>151</v>
      </c>
      <c r="C1344" s="100" t="s">
        <v>4</v>
      </c>
      <c r="D1344" s="101">
        <v>44112</v>
      </c>
      <c r="E1344" s="100" t="s">
        <v>919</v>
      </c>
      <c r="F1344" s="100" t="s">
        <v>234</v>
      </c>
      <c r="G1344" s="100" t="s">
        <v>1213</v>
      </c>
      <c r="H1344" s="100" t="s">
        <v>797</v>
      </c>
      <c r="I1344" s="100">
        <v>134.81</v>
      </c>
      <c r="J1344" s="100"/>
      <c r="K1344" s="100">
        <v>-134.81</v>
      </c>
    </row>
    <row r="1345" spans="1:11" x14ac:dyDescent="0.3">
      <c r="A1345" s="100" t="s">
        <v>142</v>
      </c>
      <c r="B1345" s="100" t="s">
        <v>151</v>
      </c>
      <c r="C1345" s="100" t="s">
        <v>4</v>
      </c>
      <c r="D1345" s="101">
        <v>44112</v>
      </c>
      <c r="E1345" s="100" t="s">
        <v>919</v>
      </c>
      <c r="F1345" s="100" t="s">
        <v>234</v>
      </c>
      <c r="G1345" s="100" t="s">
        <v>1213</v>
      </c>
      <c r="H1345" s="100" t="s">
        <v>802</v>
      </c>
      <c r="I1345" s="100">
        <v>99.7</v>
      </c>
      <c r="J1345" s="100"/>
      <c r="K1345" s="100">
        <v>-99.7</v>
      </c>
    </row>
    <row r="1346" spans="1:11" x14ac:dyDescent="0.3">
      <c r="A1346" s="100" t="s">
        <v>142</v>
      </c>
      <c r="B1346" s="100" t="s">
        <v>151</v>
      </c>
      <c r="C1346" s="100" t="s">
        <v>4</v>
      </c>
      <c r="D1346" s="101">
        <v>44112</v>
      </c>
      <c r="E1346" s="100" t="s">
        <v>919</v>
      </c>
      <c r="F1346" s="100" t="s">
        <v>234</v>
      </c>
      <c r="G1346" s="100" t="s">
        <v>1213</v>
      </c>
      <c r="H1346" s="100" t="s">
        <v>802</v>
      </c>
      <c r="I1346" s="100">
        <v>328.7</v>
      </c>
      <c r="J1346" s="100"/>
      <c r="K1346" s="100">
        <v>-328.7</v>
      </c>
    </row>
    <row r="1347" spans="1:11" x14ac:dyDescent="0.3">
      <c r="A1347" s="100" t="s">
        <v>142</v>
      </c>
      <c r="B1347" s="100" t="s">
        <v>151</v>
      </c>
      <c r="C1347" s="100" t="s">
        <v>4</v>
      </c>
      <c r="D1347" s="101">
        <v>44112</v>
      </c>
      <c r="E1347" s="100" t="s">
        <v>919</v>
      </c>
      <c r="F1347" s="100" t="s">
        <v>234</v>
      </c>
      <c r="G1347" s="100" t="s">
        <v>1213</v>
      </c>
      <c r="H1347" s="100" t="s">
        <v>803</v>
      </c>
      <c r="I1347" s="100">
        <v>302.45</v>
      </c>
      <c r="J1347" s="100"/>
      <c r="K1347" s="100">
        <v>-302.45</v>
      </c>
    </row>
    <row r="1348" spans="1:11" x14ac:dyDescent="0.3">
      <c r="A1348" s="100" t="s">
        <v>142</v>
      </c>
      <c r="B1348" s="100" t="s">
        <v>151</v>
      </c>
      <c r="C1348" s="100" t="s">
        <v>4</v>
      </c>
      <c r="D1348" s="101">
        <v>44112</v>
      </c>
      <c r="E1348" s="100" t="s">
        <v>919</v>
      </c>
      <c r="F1348" s="100" t="s">
        <v>234</v>
      </c>
      <c r="G1348" s="100" t="s">
        <v>1213</v>
      </c>
      <c r="H1348" s="100" t="s">
        <v>295</v>
      </c>
      <c r="I1348" s="100">
        <v>5.34</v>
      </c>
      <c r="J1348" s="100"/>
      <c r="K1348" s="100">
        <v>-5.34</v>
      </c>
    </row>
    <row r="1349" spans="1:11" x14ac:dyDescent="0.3">
      <c r="A1349" s="100" t="s">
        <v>142</v>
      </c>
      <c r="B1349" s="100" t="s">
        <v>151</v>
      </c>
      <c r="C1349" s="100" t="s">
        <v>4</v>
      </c>
      <c r="D1349" s="101">
        <v>44112</v>
      </c>
      <c r="E1349" s="100" t="s">
        <v>919</v>
      </c>
      <c r="F1349" s="100" t="s">
        <v>234</v>
      </c>
      <c r="G1349" s="100" t="s">
        <v>1213</v>
      </c>
      <c r="H1349" s="100" t="s">
        <v>295</v>
      </c>
      <c r="I1349" s="100">
        <v>963.93</v>
      </c>
      <c r="J1349" s="100"/>
      <c r="K1349" s="100">
        <v>-963.93</v>
      </c>
    </row>
    <row r="1350" spans="1:11" x14ac:dyDescent="0.3">
      <c r="A1350" s="100" t="s">
        <v>142</v>
      </c>
      <c r="B1350" s="100" t="s">
        <v>151</v>
      </c>
      <c r="C1350" s="100" t="s">
        <v>4</v>
      </c>
      <c r="D1350" s="101">
        <v>44112</v>
      </c>
      <c r="E1350" s="100" t="s">
        <v>919</v>
      </c>
      <c r="F1350" s="100" t="s">
        <v>234</v>
      </c>
      <c r="G1350" s="100" t="s">
        <v>1213</v>
      </c>
      <c r="H1350" s="100" t="s">
        <v>295</v>
      </c>
      <c r="I1350" s="100">
        <v>33.29</v>
      </c>
      <c r="J1350" s="100"/>
      <c r="K1350" s="100">
        <v>-33.29</v>
      </c>
    </row>
    <row r="1351" spans="1:11" x14ac:dyDescent="0.3">
      <c r="A1351" s="100" t="s">
        <v>142</v>
      </c>
      <c r="B1351" s="100" t="s">
        <v>151</v>
      </c>
      <c r="C1351" s="100" t="s">
        <v>4</v>
      </c>
      <c r="D1351" s="101">
        <v>44112</v>
      </c>
      <c r="E1351" s="100" t="s">
        <v>919</v>
      </c>
      <c r="F1351" s="100" t="s">
        <v>234</v>
      </c>
      <c r="G1351" s="100" t="s">
        <v>1213</v>
      </c>
      <c r="H1351" s="100" t="s">
        <v>295</v>
      </c>
      <c r="I1351" s="100">
        <v>299.98</v>
      </c>
      <c r="J1351" s="100"/>
      <c r="K1351" s="100">
        <v>-299.98</v>
      </c>
    </row>
    <row r="1352" spans="1:11" x14ac:dyDescent="0.3">
      <c r="A1352" s="100" t="s">
        <v>142</v>
      </c>
      <c r="B1352" s="100" t="s">
        <v>151</v>
      </c>
      <c r="C1352" s="100" t="s">
        <v>4</v>
      </c>
      <c r="D1352" s="101">
        <v>44112</v>
      </c>
      <c r="E1352" s="100" t="s">
        <v>919</v>
      </c>
      <c r="F1352" s="100" t="s">
        <v>234</v>
      </c>
      <c r="G1352" s="100" t="s">
        <v>1213</v>
      </c>
      <c r="H1352" s="100" t="s">
        <v>806</v>
      </c>
      <c r="I1352" s="100">
        <v>17.29</v>
      </c>
      <c r="J1352" s="100"/>
      <c r="K1352" s="100">
        <v>-17.29</v>
      </c>
    </row>
    <row r="1353" spans="1:11" x14ac:dyDescent="0.3">
      <c r="A1353" s="100" t="s">
        <v>142</v>
      </c>
      <c r="B1353" s="100" t="s">
        <v>151</v>
      </c>
      <c r="C1353" s="100" t="s">
        <v>4</v>
      </c>
      <c r="D1353" s="101">
        <v>44112</v>
      </c>
      <c r="E1353" s="100" t="s">
        <v>919</v>
      </c>
      <c r="F1353" s="100" t="s">
        <v>234</v>
      </c>
      <c r="G1353" s="100" t="s">
        <v>1213</v>
      </c>
      <c r="H1353" s="100" t="s">
        <v>793</v>
      </c>
      <c r="I1353" s="100">
        <v>246.9</v>
      </c>
      <c r="J1353" s="100"/>
      <c r="K1353" s="100">
        <v>-246.9</v>
      </c>
    </row>
    <row r="1354" spans="1:11" x14ac:dyDescent="0.3">
      <c r="A1354" s="100" t="s">
        <v>142</v>
      </c>
      <c r="B1354" s="100" t="s">
        <v>151</v>
      </c>
      <c r="C1354" s="100" t="s">
        <v>4</v>
      </c>
      <c r="D1354" s="101">
        <v>44112</v>
      </c>
      <c r="E1354" s="100" t="s">
        <v>919</v>
      </c>
      <c r="F1354" s="100" t="s">
        <v>234</v>
      </c>
      <c r="G1354" s="100" t="s">
        <v>1213</v>
      </c>
      <c r="H1354" s="100" t="s">
        <v>1263</v>
      </c>
      <c r="I1354" s="100">
        <v>120.91</v>
      </c>
      <c r="J1354" s="100"/>
      <c r="K1354" s="100">
        <v>-120.91</v>
      </c>
    </row>
    <row r="1355" spans="1:11" x14ac:dyDescent="0.3">
      <c r="A1355" s="100" t="s">
        <v>142</v>
      </c>
      <c r="B1355" s="100" t="s">
        <v>151</v>
      </c>
      <c r="C1355" s="100" t="s">
        <v>4</v>
      </c>
      <c r="D1355" s="101">
        <v>44112</v>
      </c>
      <c r="E1355" s="100" t="s">
        <v>919</v>
      </c>
      <c r="F1355" s="100" t="s">
        <v>234</v>
      </c>
      <c r="G1355" s="100" t="s">
        <v>1213</v>
      </c>
      <c r="H1355" s="100" t="s">
        <v>801</v>
      </c>
      <c r="I1355" s="100">
        <v>14.99</v>
      </c>
      <c r="J1355" s="100"/>
      <c r="K1355" s="100">
        <v>-14.99</v>
      </c>
    </row>
    <row r="1356" spans="1:11" x14ac:dyDescent="0.3">
      <c r="A1356" s="100" t="s">
        <v>142</v>
      </c>
      <c r="B1356" s="100" t="s">
        <v>151</v>
      </c>
      <c r="C1356" s="100" t="s">
        <v>4</v>
      </c>
      <c r="D1356" s="101">
        <v>44112</v>
      </c>
      <c r="E1356" s="100" t="s">
        <v>919</v>
      </c>
      <c r="F1356" s="100" t="s">
        <v>234</v>
      </c>
      <c r="G1356" s="100" t="s">
        <v>1213</v>
      </c>
      <c r="H1356" s="100" t="s">
        <v>802</v>
      </c>
      <c r="I1356" s="100">
        <v>98.32</v>
      </c>
      <c r="J1356" s="100"/>
      <c r="K1356" s="100">
        <v>-98.32</v>
      </c>
    </row>
    <row r="1357" spans="1:11" x14ac:dyDescent="0.3">
      <c r="A1357" s="100" t="s">
        <v>142</v>
      </c>
      <c r="B1357" s="100" t="s">
        <v>151</v>
      </c>
      <c r="C1357" s="100" t="s">
        <v>4</v>
      </c>
      <c r="D1357" s="101">
        <v>44112</v>
      </c>
      <c r="E1357" s="100" t="s">
        <v>919</v>
      </c>
      <c r="F1357" s="100" t="s">
        <v>234</v>
      </c>
      <c r="G1357" s="100" t="s">
        <v>1213</v>
      </c>
      <c r="H1357" s="100" t="s">
        <v>1264</v>
      </c>
      <c r="I1357" s="100">
        <v>427.96</v>
      </c>
      <c r="J1357" s="100"/>
      <c r="K1357" s="100">
        <v>-427.96</v>
      </c>
    </row>
    <row r="1358" spans="1:11" x14ac:dyDescent="0.3">
      <c r="A1358" s="100" t="s">
        <v>142</v>
      </c>
      <c r="B1358" s="100" t="s">
        <v>151</v>
      </c>
      <c r="C1358" s="100" t="s">
        <v>4</v>
      </c>
      <c r="D1358" s="101">
        <v>44112</v>
      </c>
      <c r="E1358" s="100" t="s">
        <v>919</v>
      </c>
      <c r="F1358" s="100" t="s">
        <v>234</v>
      </c>
      <c r="G1358" s="100" t="s">
        <v>1213</v>
      </c>
      <c r="H1358" s="100" t="s">
        <v>295</v>
      </c>
      <c r="I1358" s="100">
        <v>246.05</v>
      </c>
      <c r="J1358" s="100"/>
      <c r="K1358" s="100">
        <v>-246.05</v>
      </c>
    </row>
    <row r="1359" spans="1:11" x14ac:dyDescent="0.3">
      <c r="A1359" s="100" t="s">
        <v>142</v>
      </c>
      <c r="B1359" s="100" t="s">
        <v>151</v>
      </c>
      <c r="C1359" s="100" t="s">
        <v>4</v>
      </c>
      <c r="D1359" s="101">
        <v>44112</v>
      </c>
      <c r="E1359" s="100" t="s">
        <v>919</v>
      </c>
      <c r="F1359" s="100" t="s">
        <v>234</v>
      </c>
      <c r="G1359" s="100" t="s">
        <v>1213</v>
      </c>
      <c r="H1359" s="100" t="s">
        <v>797</v>
      </c>
      <c r="I1359" s="100">
        <v>45.94</v>
      </c>
      <c r="J1359" s="100"/>
      <c r="K1359" s="100">
        <v>-45.94</v>
      </c>
    </row>
    <row r="1360" spans="1:11" x14ac:dyDescent="0.3">
      <c r="A1360" s="100" t="s">
        <v>142</v>
      </c>
      <c r="B1360" s="100" t="s">
        <v>151</v>
      </c>
      <c r="C1360" s="100" t="s">
        <v>4</v>
      </c>
      <c r="D1360" s="101">
        <v>44112</v>
      </c>
      <c r="E1360" s="100" t="s">
        <v>919</v>
      </c>
      <c r="F1360" s="100" t="s">
        <v>234</v>
      </c>
      <c r="G1360" s="100" t="s">
        <v>1213</v>
      </c>
      <c r="H1360" s="100" t="s">
        <v>797</v>
      </c>
      <c r="I1360" s="100">
        <v>119.64</v>
      </c>
      <c r="J1360" s="100"/>
      <c r="K1360" s="100">
        <v>-119.64</v>
      </c>
    </row>
    <row r="1361" spans="1:11" x14ac:dyDescent="0.3">
      <c r="A1361" s="100" t="s">
        <v>142</v>
      </c>
      <c r="B1361" s="100" t="s">
        <v>151</v>
      </c>
      <c r="C1361" s="100" t="s">
        <v>4</v>
      </c>
      <c r="D1361" s="101">
        <v>44112</v>
      </c>
      <c r="E1361" s="100" t="s">
        <v>919</v>
      </c>
      <c r="F1361" s="100" t="s">
        <v>234</v>
      </c>
      <c r="G1361" s="100" t="s">
        <v>1213</v>
      </c>
      <c r="H1361" s="100" t="s">
        <v>1261</v>
      </c>
      <c r="I1361" s="100">
        <v>402.75</v>
      </c>
      <c r="J1361" s="100"/>
      <c r="K1361" s="100">
        <v>-402.75</v>
      </c>
    </row>
    <row r="1362" spans="1:11" x14ac:dyDescent="0.3">
      <c r="A1362" s="100" t="s">
        <v>142</v>
      </c>
      <c r="B1362" s="100" t="s">
        <v>151</v>
      </c>
      <c r="C1362" s="100" t="s">
        <v>4</v>
      </c>
      <c r="D1362" s="101">
        <v>44112</v>
      </c>
      <c r="E1362" s="100" t="s">
        <v>919</v>
      </c>
      <c r="F1362" s="100" t="s">
        <v>234</v>
      </c>
      <c r="G1362" s="100" t="s">
        <v>1213</v>
      </c>
      <c r="H1362" s="100" t="s">
        <v>803</v>
      </c>
      <c r="I1362" s="100">
        <v>48.41</v>
      </c>
      <c r="J1362" s="100"/>
      <c r="K1362" s="100">
        <v>-48.41</v>
      </c>
    </row>
    <row r="1363" spans="1:11" x14ac:dyDescent="0.3">
      <c r="A1363" s="100" t="s">
        <v>142</v>
      </c>
      <c r="B1363" s="100" t="s">
        <v>151</v>
      </c>
      <c r="C1363" s="100" t="s">
        <v>4</v>
      </c>
      <c r="D1363" s="101">
        <v>44112</v>
      </c>
      <c r="E1363" s="100" t="s">
        <v>919</v>
      </c>
      <c r="F1363" s="100" t="s">
        <v>234</v>
      </c>
      <c r="G1363" s="100" t="s">
        <v>1213</v>
      </c>
      <c r="H1363" s="100" t="s">
        <v>793</v>
      </c>
      <c r="I1363" s="100">
        <v>272.08</v>
      </c>
      <c r="J1363" s="100"/>
      <c r="K1363" s="100">
        <v>-272.08</v>
      </c>
    </row>
    <row r="1364" spans="1:11" x14ac:dyDescent="0.3">
      <c r="A1364" s="100" t="s">
        <v>142</v>
      </c>
      <c r="B1364" s="100" t="s">
        <v>151</v>
      </c>
      <c r="C1364" s="100" t="s">
        <v>4</v>
      </c>
      <c r="D1364" s="101">
        <v>44112</v>
      </c>
      <c r="E1364" s="100" t="s">
        <v>919</v>
      </c>
      <c r="F1364" s="100" t="s">
        <v>234</v>
      </c>
      <c r="G1364" s="100" t="s">
        <v>1213</v>
      </c>
      <c r="H1364" s="100" t="s">
        <v>295</v>
      </c>
      <c r="I1364" s="100">
        <v>725.73</v>
      </c>
      <c r="J1364" s="100"/>
      <c r="K1364" s="100">
        <v>-725.73</v>
      </c>
    </row>
    <row r="1365" spans="1:11" x14ac:dyDescent="0.3">
      <c r="A1365" s="100" t="s">
        <v>142</v>
      </c>
      <c r="B1365" s="100" t="s">
        <v>151</v>
      </c>
      <c r="C1365" s="100" t="s">
        <v>4</v>
      </c>
      <c r="D1365" s="101">
        <v>44112</v>
      </c>
      <c r="E1365" s="100" t="s">
        <v>919</v>
      </c>
      <c r="F1365" s="100" t="s">
        <v>234</v>
      </c>
      <c r="G1365" s="100" t="s">
        <v>1213</v>
      </c>
      <c r="H1365" s="100" t="s">
        <v>811</v>
      </c>
      <c r="I1365" s="100">
        <v>9.7200000000000006</v>
      </c>
      <c r="J1365" s="100"/>
      <c r="K1365" s="100">
        <v>-9.7200000000000006</v>
      </c>
    </row>
    <row r="1366" spans="1:11" x14ac:dyDescent="0.3">
      <c r="A1366" s="100" t="s">
        <v>142</v>
      </c>
      <c r="B1366" s="100" t="s">
        <v>151</v>
      </c>
      <c r="C1366" s="100" t="s">
        <v>4</v>
      </c>
      <c r="D1366" s="101">
        <v>44112</v>
      </c>
      <c r="E1366" s="100" t="s">
        <v>919</v>
      </c>
      <c r="F1366" s="100" t="s">
        <v>234</v>
      </c>
      <c r="G1366" s="100" t="s">
        <v>1213</v>
      </c>
      <c r="H1366" s="100" t="s">
        <v>1267</v>
      </c>
      <c r="I1366" s="100">
        <v>262.42</v>
      </c>
      <c r="J1366" s="100"/>
      <c r="K1366" s="100">
        <v>-262.42</v>
      </c>
    </row>
    <row r="1367" spans="1:11" x14ac:dyDescent="0.3">
      <c r="A1367" s="100" t="s">
        <v>142</v>
      </c>
      <c r="B1367" s="100" t="s">
        <v>151</v>
      </c>
      <c r="C1367" s="100" t="s">
        <v>4</v>
      </c>
      <c r="D1367" s="101">
        <v>44112</v>
      </c>
      <c r="E1367" s="100" t="s">
        <v>919</v>
      </c>
      <c r="F1367" s="100" t="s">
        <v>234</v>
      </c>
      <c r="G1367" s="100" t="s">
        <v>1213</v>
      </c>
      <c r="H1367" s="100" t="s">
        <v>1268</v>
      </c>
      <c r="I1367" s="100">
        <v>35.6</v>
      </c>
      <c r="J1367" s="100"/>
      <c r="K1367" s="100">
        <v>-35.6</v>
      </c>
    </row>
    <row r="1368" spans="1:11" x14ac:dyDescent="0.3">
      <c r="A1368" s="100" t="s">
        <v>142</v>
      </c>
      <c r="B1368" s="100" t="s">
        <v>151</v>
      </c>
      <c r="C1368" s="100" t="s">
        <v>4</v>
      </c>
      <c r="D1368" s="101">
        <v>44112</v>
      </c>
      <c r="E1368" s="100" t="s">
        <v>919</v>
      </c>
      <c r="F1368" s="100" t="s">
        <v>234</v>
      </c>
      <c r="G1368" s="100" t="s">
        <v>1213</v>
      </c>
      <c r="H1368" s="100" t="s">
        <v>1269</v>
      </c>
      <c r="I1368" s="100">
        <v>372.55</v>
      </c>
      <c r="J1368" s="100"/>
      <c r="K1368" s="100">
        <v>-372.55</v>
      </c>
    </row>
    <row r="1369" spans="1:11" x14ac:dyDescent="0.3">
      <c r="A1369" s="100" t="s">
        <v>142</v>
      </c>
      <c r="B1369" s="100" t="s">
        <v>151</v>
      </c>
      <c r="C1369" s="100" t="s">
        <v>4</v>
      </c>
      <c r="D1369" s="101">
        <v>44112</v>
      </c>
      <c r="E1369" s="100" t="s">
        <v>919</v>
      </c>
      <c r="F1369" s="100" t="s">
        <v>234</v>
      </c>
      <c r="G1369" s="100" t="s">
        <v>1213</v>
      </c>
      <c r="H1369" s="100" t="s">
        <v>1270</v>
      </c>
      <c r="I1369" s="100">
        <v>66.73</v>
      </c>
      <c r="J1369" s="100"/>
      <c r="K1369" s="100">
        <v>-66.73</v>
      </c>
    </row>
    <row r="1370" spans="1:11" x14ac:dyDescent="0.3">
      <c r="A1370" s="100" t="s">
        <v>142</v>
      </c>
      <c r="B1370" s="100" t="s">
        <v>151</v>
      </c>
      <c r="C1370" s="100" t="s">
        <v>4</v>
      </c>
      <c r="D1370" s="101">
        <v>44112</v>
      </c>
      <c r="E1370" s="100" t="s">
        <v>919</v>
      </c>
      <c r="F1370" s="100" t="s">
        <v>234</v>
      </c>
      <c r="G1370" s="100" t="s">
        <v>1213</v>
      </c>
      <c r="H1370" s="100" t="s">
        <v>1271</v>
      </c>
      <c r="I1370" s="100">
        <v>93.74</v>
      </c>
      <c r="J1370" s="100"/>
      <c r="K1370" s="100">
        <v>-93.74</v>
      </c>
    </row>
    <row r="1371" spans="1:11" x14ac:dyDescent="0.3">
      <c r="A1371" s="100" t="s">
        <v>142</v>
      </c>
      <c r="B1371" s="100" t="s">
        <v>151</v>
      </c>
      <c r="C1371" s="100" t="s">
        <v>4</v>
      </c>
      <c r="D1371" s="101">
        <v>44112</v>
      </c>
      <c r="E1371" s="100" t="s">
        <v>919</v>
      </c>
      <c r="F1371" s="100" t="s">
        <v>234</v>
      </c>
      <c r="G1371" s="100" t="s">
        <v>1213</v>
      </c>
      <c r="H1371" s="100" t="s">
        <v>804</v>
      </c>
      <c r="I1371" s="100">
        <v>30.86</v>
      </c>
      <c r="J1371" s="100"/>
      <c r="K1371" s="100">
        <v>-30.86</v>
      </c>
    </row>
    <row r="1372" spans="1:11" x14ac:dyDescent="0.3">
      <c r="A1372" s="100" t="s">
        <v>142</v>
      </c>
      <c r="B1372" s="100" t="s">
        <v>151</v>
      </c>
      <c r="C1372" s="100" t="s">
        <v>4</v>
      </c>
      <c r="D1372" s="101">
        <v>44112</v>
      </c>
      <c r="E1372" s="100" t="s">
        <v>919</v>
      </c>
      <c r="F1372" s="100" t="s">
        <v>234</v>
      </c>
      <c r="G1372" s="100" t="s">
        <v>1213</v>
      </c>
      <c r="H1372" s="100" t="s">
        <v>804</v>
      </c>
      <c r="I1372" s="100">
        <v>68.31</v>
      </c>
      <c r="J1372" s="100"/>
      <c r="K1372" s="100">
        <v>-68.31</v>
      </c>
    </row>
    <row r="1373" spans="1:11" x14ac:dyDescent="0.3">
      <c r="A1373" s="100" t="s">
        <v>142</v>
      </c>
      <c r="B1373" s="100" t="s">
        <v>151</v>
      </c>
      <c r="C1373" s="100" t="s">
        <v>4</v>
      </c>
      <c r="D1373" s="101">
        <v>44112</v>
      </c>
      <c r="E1373" s="100" t="s">
        <v>919</v>
      </c>
      <c r="F1373" s="100" t="s">
        <v>234</v>
      </c>
      <c r="G1373" s="100" t="s">
        <v>1213</v>
      </c>
      <c r="H1373" s="100" t="s">
        <v>803</v>
      </c>
      <c r="I1373" s="100">
        <v>44.3</v>
      </c>
      <c r="J1373" s="100"/>
      <c r="K1373" s="100">
        <v>-44.3</v>
      </c>
    </row>
    <row r="1374" spans="1:11" x14ac:dyDescent="0.3">
      <c r="A1374" s="100" t="s">
        <v>142</v>
      </c>
      <c r="B1374" s="100" t="s">
        <v>151</v>
      </c>
      <c r="C1374" s="100" t="s">
        <v>4</v>
      </c>
      <c r="D1374" s="101">
        <v>44112</v>
      </c>
      <c r="E1374" s="100" t="s">
        <v>919</v>
      </c>
      <c r="F1374" s="100" t="s">
        <v>234</v>
      </c>
      <c r="G1374" s="100" t="s">
        <v>1213</v>
      </c>
      <c r="H1374" s="100" t="s">
        <v>803</v>
      </c>
      <c r="I1374" s="100">
        <v>700</v>
      </c>
      <c r="J1374" s="100"/>
      <c r="K1374" s="100">
        <v>-700</v>
      </c>
    </row>
    <row r="1375" spans="1:11" x14ac:dyDescent="0.3">
      <c r="A1375" s="100" t="s">
        <v>142</v>
      </c>
      <c r="B1375" s="100" t="s">
        <v>151</v>
      </c>
      <c r="C1375" s="100" t="s">
        <v>4</v>
      </c>
      <c r="D1375" s="101">
        <v>44112</v>
      </c>
      <c r="E1375" s="100" t="s">
        <v>919</v>
      </c>
      <c r="F1375" s="100" t="s">
        <v>234</v>
      </c>
      <c r="G1375" s="100" t="s">
        <v>1213</v>
      </c>
      <c r="H1375" s="100" t="s">
        <v>1266</v>
      </c>
      <c r="I1375" s="100">
        <v>702.44</v>
      </c>
      <c r="J1375" s="100"/>
      <c r="K1375" s="100">
        <v>-702.44</v>
      </c>
    </row>
    <row r="1376" spans="1:11" x14ac:dyDescent="0.3">
      <c r="A1376" s="100" t="s">
        <v>142</v>
      </c>
      <c r="B1376" s="100" t="s">
        <v>151</v>
      </c>
      <c r="C1376" s="100" t="s">
        <v>4</v>
      </c>
      <c r="D1376" s="101">
        <v>44112</v>
      </c>
      <c r="E1376" s="100" t="s">
        <v>919</v>
      </c>
      <c r="F1376" s="100" t="s">
        <v>234</v>
      </c>
      <c r="G1376" s="100" t="s">
        <v>1213</v>
      </c>
      <c r="H1376" s="100" t="s">
        <v>795</v>
      </c>
      <c r="I1376" s="100">
        <v>214.1</v>
      </c>
      <c r="J1376" s="100"/>
      <c r="K1376" s="100">
        <v>-214.1</v>
      </c>
    </row>
    <row r="1377" spans="1:11" x14ac:dyDescent="0.3">
      <c r="A1377" s="100" t="s">
        <v>142</v>
      </c>
      <c r="B1377" s="100" t="s">
        <v>151</v>
      </c>
      <c r="C1377" s="100" t="s">
        <v>4</v>
      </c>
      <c r="D1377" s="101">
        <v>44112</v>
      </c>
      <c r="E1377" s="100" t="s">
        <v>919</v>
      </c>
      <c r="F1377" s="100" t="s">
        <v>234</v>
      </c>
      <c r="G1377" s="100" t="s">
        <v>1213</v>
      </c>
      <c r="H1377" s="100" t="s">
        <v>1265</v>
      </c>
      <c r="I1377" s="100">
        <v>14.95</v>
      </c>
      <c r="J1377" s="100"/>
      <c r="K1377" s="100">
        <v>-14.95</v>
      </c>
    </row>
    <row r="1378" spans="1:11" x14ac:dyDescent="0.3">
      <c r="A1378" s="100" t="s">
        <v>142</v>
      </c>
      <c r="B1378" s="100" t="s">
        <v>151</v>
      </c>
      <c r="C1378" s="100" t="s">
        <v>4</v>
      </c>
      <c r="D1378" s="101">
        <v>44112</v>
      </c>
      <c r="E1378" s="100" t="s">
        <v>919</v>
      </c>
      <c r="F1378" s="100" t="s">
        <v>234</v>
      </c>
      <c r="G1378" s="100" t="s">
        <v>1213</v>
      </c>
      <c r="H1378" s="100" t="s">
        <v>1254</v>
      </c>
      <c r="I1378" s="100">
        <v>72.5</v>
      </c>
      <c r="J1378" s="100"/>
      <c r="K1378" s="100">
        <v>-72.5</v>
      </c>
    </row>
    <row r="1379" spans="1:11" x14ac:dyDescent="0.3">
      <c r="A1379" s="100" t="s">
        <v>142</v>
      </c>
      <c r="B1379" s="100" t="s">
        <v>151</v>
      </c>
      <c r="C1379" s="100" t="s">
        <v>4</v>
      </c>
      <c r="D1379" s="101">
        <v>44112</v>
      </c>
      <c r="E1379" s="100" t="s">
        <v>919</v>
      </c>
      <c r="F1379" s="100" t="s">
        <v>234</v>
      </c>
      <c r="G1379" s="100" t="s">
        <v>1213</v>
      </c>
      <c r="H1379" s="100" t="s">
        <v>793</v>
      </c>
      <c r="I1379" s="100">
        <v>144.47</v>
      </c>
      <c r="J1379" s="100"/>
      <c r="K1379" s="100">
        <v>-144.47</v>
      </c>
    </row>
    <row r="1380" spans="1:11" x14ac:dyDescent="0.3">
      <c r="A1380" s="100" t="s">
        <v>142</v>
      </c>
      <c r="B1380" s="100" t="s">
        <v>151</v>
      </c>
      <c r="C1380" s="100" t="s">
        <v>4</v>
      </c>
      <c r="D1380" s="101">
        <v>44112</v>
      </c>
      <c r="E1380" s="100" t="s">
        <v>919</v>
      </c>
      <c r="F1380" s="100" t="s">
        <v>234</v>
      </c>
      <c r="G1380" s="100" t="s">
        <v>1213</v>
      </c>
      <c r="H1380" s="100" t="s">
        <v>295</v>
      </c>
      <c r="I1380" s="100">
        <v>54.99</v>
      </c>
      <c r="J1380" s="100"/>
      <c r="K1380" s="100">
        <v>-54.99</v>
      </c>
    </row>
    <row r="1381" spans="1:11" x14ac:dyDescent="0.3">
      <c r="A1381" s="100" t="s">
        <v>142</v>
      </c>
      <c r="B1381" s="100" t="s">
        <v>151</v>
      </c>
      <c r="C1381" s="100" t="s">
        <v>4</v>
      </c>
      <c r="D1381" s="101">
        <v>44112</v>
      </c>
      <c r="E1381" s="100" t="s">
        <v>919</v>
      </c>
      <c r="F1381" s="100" t="s">
        <v>234</v>
      </c>
      <c r="G1381" s="100" t="s">
        <v>1213</v>
      </c>
      <c r="H1381" s="100" t="s">
        <v>295</v>
      </c>
      <c r="I1381" s="100">
        <v>150.24</v>
      </c>
      <c r="J1381" s="100"/>
      <c r="K1381" s="100">
        <v>-150.24</v>
      </c>
    </row>
    <row r="1382" spans="1:11" x14ac:dyDescent="0.3">
      <c r="A1382" s="100" t="s">
        <v>142</v>
      </c>
      <c r="B1382" s="100" t="s">
        <v>151</v>
      </c>
      <c r="C1382" s="100" t="s">
        <v>4</v>
      </c>
      <c r="D1382" s="101">
        <v>44112</v>
      </c>
      <c r="E1382" s="100" t="s">
        <v>919</v>
      </c>
      <c r="F1382" s="100" t="s">
        <v>234</v>
      </c>
      <c r="G1382" s="100" t="s">
        <v>1213</v>
      </c>
      <c r="H1382" s="100" t="s">
        <v>295</v>
      </c>
      <c r="I1382" s="100">
        <v>167.99</v>
      </c>
      <c r="J1382" s="100"/>
      <c r="K1382" s="100">
        <v>-167.99</v>
      </c>
    </row>
    <row r="1383" spans="1:11" x14ac:dyDescent="0.3">
      <c r="A1383" s="100" t="s">
        <v>142</v>
      </c>
      <c r="B1383" s="100" t="s">
        <v>151</v>
      </c>
      <c r="C1383" s="100" t="s">
        <v>4</v>
      </c>
      <c r="D1383" s="101">
        <v>44112</v>
      </c>
      <c r="E1383" s="100" t="s">
        <v>919</v>
      </c>
      <c r="F1383" s="100" t="s">
        <v>234</v>
      </c>
      <c r="G1383" s="100" t="s">
        <v>1213</v>
      </c>
      <c r="H1383" s="100" t="s">
        <v>1266</v>
      </c>
      <c r="I1383" s="100">
        <v>54.01</v>
      </c>
      <c r="J1383" s="100"/>
      <c r="K1383" s="100">
        <v>-54.01</v>
      </c>
    </row>
    <row r="1384" spans="1:11" x14ac:dyDescent="0.3">
      <c r="A1384" s="100" t="s">
        <v>142</v>
      </c>
      <c r="B1384" s="100" t="s">
        <v>151</v>
      </c>
      <c r="C1384" s="100" t="s">
        <v>4</v>
      </c>
      <c r="D1384" s="101">
        <v>44112</v>
      </c>
      <c r="E1384" s="100" t="s">
        <v>919</v>
      </c>
      <c r="F1384" s="100" t="s">
        <v>234</v>
      </c>
      <c r="G1384" s="100" t="s">
        <v>1213</v>
      </c>
      <c r="H1384" s="100" t="s">
        <v>1266</v>
      </c>
      <c r="I1384" s="100">
        <v>162.09</v>
      </c>
      <c r="J1384" s="100"/>
      <c r="K1384" s="100">
        <v>-162.09</v>
      </c>
    </row>
    <row r="1385" spans="1:11" x14ac:dyDescent="0.3">
      <c r="A1385" s="100" t="s">
        <v>142</v>
      </c>
      <c r="B1385" s="100" t="s">
        <v>151</v>
      </c>
      <c r="C1385" s="100" t="s">
        <v>4</v>
      </c>
      <c r="D1385" s="101">
        <v>44112</v>
      </c>
      <c r="E1385" s="100" t="s">
        <v>919</v>
      </c>
      <c r="F1385" s="100" t="s">
        <v>234</v>
      </c>
      <c r="G1385" s="100" t="s">
        <v>1213</v>
      </c>
      <c r="H1385" s="100" t="s">
        <v>1266</v>
      </c>
      <c r="I1385" s="100">
        <v>226.9</v>
      </c>
      <c r="J1385" s="100"/>
      <c r="K1385" s="100">
        <v>-226.9</v>
      </c>
    </row>
    <row r="1386" spans="1:11" x14ac:dyDescent="0.3">
      <c r="A1386" s="100" t="s">
        <v>142</v>
      </c>
      <c r="B1386" s="100" t="s">
        <v>151</v>
      </c>
      <c r="C1386" s="100" t="s">
        <v>4</v>
      </c>
      <c r="D1386" s="101">
        <v>44112</v>
      </c>
      <c r="E1386" s="100" t="s">
        <v>919</v>
      </c>
      <c r="F1386" s="100" t="s">
        <v>234</v>
      </c>
      <c r="G1386" s="100" t="s">
        <v>1213</v>
      </c>
      <c r="H1386" s="100" t="s">
        <v>296</v>
      </c>
      <c r="I1386" s="100">
        <v>9.9700000000000006</v>
      </c>
      <c r="J1386" s="100"/>
      <c r="K1386" s="100">
        <v>-9.9700000000000006</v>
      </c>
    </row>
    <row r="1387" spans="1:11" x14ac:dyDescent="0.3">
      <c r="A1387" s="100" t="s">
        <v>142</v>
      </c>
      <c r="B1387" s="100" t="s">
        <v>151</v>
      </c>
      <c r="C1387" s="100" t="s">
        <v>4</v>
      </c>
      <c r="D1387" s="101">
        <v>44112</v>
      </c>
      <c r="E1387" s="100" t="s">
        <v>919</v>
      </c>
      <c r="F1387" s="100" t="s">
        <v>234</v>
      </c>
      <c r="G1387" s="100" t="s">
        <v>1213</v>
      </c>
      <c r="H1387" s="100" t="s">
        <v>1271</v>
      </c>
      <c r="I1387" s="100">
        <v>34.549999999999997</v>
      </c>
      <c r="J1387" s="100"/>
      <c r="K1387" s="100">
        <v>-34.549999999999997</v>
      </c>
    </row>
    <row r="1388" spans="1:11" x14ac:dyDescent="0.3">
      <c r="A1388" s="100" t="s">
        <v>142</v>
      </c>
      <c r="B1388" s="100" t="s">
        <v>151</v>
      </c>
      <c r="C1388" s="100" t="s">
        <v>4</v>
      </c>
      <c r="D1388" s="101">
        <v>44112</v>
      </c>
      <c r="E1388" s="100" t="s">
        <v>919</v>
      </c>
      <c r="F1388" s="100" t="s">
        <v>234</v>
      </c>
      <c r="G1388" s="100" t="s">
        <v>1213</v>
      </c>
      <c r="H1388" s="100" t="s">
        <v>803</v>
      </c>
      <c r="I1388" s="100">
        <v>300</v>
      </c>
      <c r="J1388" s="100"/>
      <c r="K1388" s="100">
        <v>-300</v>
      </c>
    </row>
    <row r="1389" spans="1:11" x14ac:dyDescent="0.3">
      <c r="A1389" s="100" t="s">
        <v>142</v>
      </c>
      <c r="B1389" s="100" t="s">
        <v>151</v>
      </c>
      <c r="C1389" s="100" t="s">
        <v>4</v>
      </c>
      <c r="D1389" s="101">
        <v>44112</v>
      </c>
      <c r="E1389" s="100" t="s">
        <v>919</v>
      </c>
      <c r="F1389" s="100" t="s">
        <v>234</v>
      </c>
      <c r="G1389" s="100" t="s">
        <v>1213</v>
      </c>
      <c r="H1389" s="100" t="s">
        <v>295</v>
      </c>
      <c r="I1389" s="100">
        <v>12.8</v>
      </c>
      <c r="J1389" s="100"/>
      <c r="K1389" s="100">
        <v>-12.8</v>
      </c>
    </row>
    <row r="1390" spans="1:11" x14ac:dyDescent="0.3">
      <c r="A1390" s="100" t="s">
        <v>142</v>
      </c>
      <c r="B1390" s="100" t="s">
        <v>151</v>
      </c>
      <c r="C1390" s="100" t="s">
        <v>4</v>
      </c>
      <c r="D1390" s="101">
        <v>44112</v>
      </c>
      <c r="E1390" s="100" t="s">
        <v>919</v>
      </c>
      <c r="F1390" s="100" t="s">
        <v>234</v>
      </c>
      <c r="G1390" s="100" t="s">
        <v>1213</v>
      </c>
      <c r="H1390" s="100" t="s">
        <v>803</v>
      </c>
      <c r="I1390" s="100">
        <v>373.25</v>
      </c>
      <c r="J1390" s="100"/>
      <c r="K1390" s="100">
        <v>-373.25</v>
      </c>
    </row>
    <row r="1391" spans="1:11" x14ac:dyDescent="0.3">
      <c r="A1391" s="100" t="s">
        <v>142</v>
      </c>
      <c r="B1391" s="100" t="s">
        <v>151</v>
      </c>
      <c r="C1391" s="100" t="s">
        <v>4</v>
      </c>
      <c r="D1391" s="101">
        <v>44112</v>
      </c>
      <c r="E1391" s="100" t="s">
        <v>919</v>
      </c>
      <c r="F1391" s="100" t="s">
        <v>234</v>
      </c>
      <c r="G1391" s="100" t="s">
        <v>1213</v>
      </c>
      <c r="H1391" s="100" t="s">
        <v>802</v>
      </c>
      <c r="I1391" s="100">
        <v>584.03</v>
      </c>
      <c r="J1391" s="100"/>
      <c r="K1391" s="100">
        <v>-584.03</v>
      </c>
    </row>
    <row r="1392" spans="1:11" x14ac:dyDescent="0.3">
      <c r="A1392" s="100" t="s">
        <v>142</v>
      </c>
      <c r="B1392" s="100" t="s">
        <v>151</v>
      </c>
      <c r="C1392" s="100" t="s">
        <v>4</v>
      </c>
      <c r="D1392" s="101">
        <v>44112</v>
      </c>
      <c r="E1392" s="100" t="s">
        <v>919</v>
      </c>
      <c r="F1392" s="100" t="s">
        <v>234</v>
      </c>
      <c r="G1392" s="100" t="s">
        <v>1213</v>
      </c>
      <c r="H1392" s="100" t="s">
        <v>1255</v>
      </c>
      <c r="I1392" s="100">
        <v>7.48</v>
      </c>
      <c r="J1392" s="100"/>
      <c r="K1392" s="100">
        <v>-7.48</v>
      </c>
    </row>
    <row r="1393" spans="1:11" x14ac:dyDescent="0.3">
      <c r="A1393" s="100" t="s">
        <v>142</v>
      </c>
      <c r="B1393" s="100" t="s">
        <v>151</v>
      </c>
      <c r="C1393" s="100" t="s">
        <v>4</v>
      </c>
      <c r="D1393" s="101">
        <v>44112</v>
      </c>
      <c r="E1393" s="100" t="s">
        <v>919</v>
      </c>
      <c r="F1393" s="100" t="s">
        <v>234</v>
      </c>
      <c r="G1393" s="100" t="s">
        <v>1213</v>
      </c>
      <c r="H1393" s="100" t="s">
        <v>1256</v>
      </c>
      <c r="I1393" s="100">
        <v>202.9</v>
      </c>
      <c r="J1393" s="100"/>
      <c r="K1393" s="100">
        <v>-202.9</v>
      </c>
    </row>
    <row r="1394" spans="1:11" x14ac:dyDescent="0.3">
      <c r="A1394" s="100" t="s">
        <v>142</v>
      </c>
      <c r="B1394" s="100" t="s">
        <v>151</v>
      </c>
      <c r="C1394" s="100" t="s">
        <v>4</v>
      </c>
      <c r="D1394" s="101">
        <v>44112</v>
      </c>
      <c r="E1394" s="100" t="s">
        <v>919</v>
      </c>
      <c r="F1394" s="100" t="s">
        <v>234</v>
      </c>
      <c r="G1394" s="100" t="s">
        <v>1213</v>
      </c>
      <c r="H1394" s="100" t="s">
        <v>1257</v>
      </c>
      <c r="I1394" s="100">
        <v>86.14</v>
      </c>
      <c r="J1394" s="100"/>
      <c r="K1394" s="100">
        <v>-86.14</v>
      </c>
    </row>
    <row r="1395" spans="1:11" x14ac:dyDescent="0.3">
      <c r="A1395" s="100" t="s">
        <v>142</v>
      </c>
      <c r="B1395" s="100" t="s">
        <v>151</v>
      </c>
      <c r="C1395" s="100" t="s">
        <v>4</v>
      </c>
      <c r="D1395" s="101">
        <v>44112</v>
      </c>
      <c r="E1395" s="100" t="s">
        <v>919</v>
      </c>
      <c r="F1395" s="100" t="s">
        <v>234</v>
      </c>
      <c r="G1395" s="100" t="s">
        <v>1213</v>
      </c>
      <c r="H1395" s="100" t="s">
        <v>1257</v>
      </c>
      <c r="I1395" s="100">
        <v>165.81</v>
      </c>
      <c r="J1395" s="100"/>
      <c r="K1395" s="100">
        <v>-165.81</v>
      </c>
    </row>
    <row r="1396" spans="1:11" x14ac:dyDescent="0.3">
      <c r="A1396" s="100" t="s">
        <v>142</v>
      </c>
      <c r="B1396" s="100" t="s">
        <v>151</v>
      </c>
      <c r="C1396" s="100" t="s">
        <v>4</v>
      </c>
      <c r="D1396" s="101">
        <v>44112</v>
      </c>
      <c r="E1396" s="100" t="s">
        <v>919</v>
      </c>
      <c r="F1396" s="100" t="s">
        <v>234</v>
      </c>
      <c r="G1396" s="100" t="s">
        <v>1213</v>
      </c>
      <c r="H1396" s="100" t="s">
        <v>1257</v>
      </c>
      <c r="I1396" s="100">
        <v>219.8</v>
      </c>
      <c r="J1396" s="100"/>
      <c r="K1396" s="100">
        <v>-219.8</v>
      </c>
    </row>
    <row r="1397" spans="1:11" x14ac:dyDescent="0.3">
      <c r="A1397" s="100" t="s">
        <v>142</v>
      </c>
      <c r="B1397" s="100" t="s">
        <v>151</v>
      </c>
      <c r="C1397" s="100" t="s">
        <v>4</v>
      </c>
      <c r="D1397" s="101">
        <v>44112</v>
      </c>
      <c r="E1397" s="100" t="s">
        <v>919</v>
      </c>
      <c r="F1397" s="100" t="s">
        <v>234</v>
      </c>
      <c r="G1397" s="100" t="s">
        <v>1213</v>
      </c>
      <c r="H1397" s="100" t="s">
        <v>1258</v>
      </c>
      <c r="I1397" s="100">
        <v>1552.5</v>
      </c>
      <c r="J1397" s="100"/>
      <c r="K1397" s="100">
        <v>-1552.5</v>
      </c>
    </row>
    <row r="1398" spans="1:11" x14ac:dyDescent="0.3">
      <c r="A1398" s="100" t="s">
        <v>142</v>
      </c>
      <c r="B1398" s="100" t="s">
        <v>151</v>
      </c>
      <c r="C1398" s="100" t="s">
        <v>4</v>
      </c>
      <c r="D1398" s="101">
        <v>44112</v>
      </c>
      <c r="E1398" s="100" t="s">
        <v>919</v>
      </c>
      <c r="F1398" s="100" t="s">
        <v>234</v>
      </c>
      <c r="G1398" s="100" t="s">
        <v>1213</v>
      </c>
      <c r="H1398" s="100" t="s">
        <v>1259</v>
      </c>
      <c r="I1398" s="100">
        <v>5.34</v>
      </c>
      <c r="J1398" s="100"/>
      <c r="K1398" s="100">
        <v>-5.34</v>
      </c>
    </row>
    <row r="1399" spans="1:11" x14ac:dyDescent="0.3">
      <c r="A1399" s="100" t="s">
        <v>142</v>
      </c>
      <c r="B1399" s="100" t="s">
        <v>151</v>
      </c>
      <c r="C1399" s="100" t="s">
        <v>4</v>
      </c>
      <c r="D1399" s="101">
        <v>44112</v>
      </c>
      <c r="E1399" s="100" t="s">
        <v>919</v>
      </c>
      <c r="F1399" s="100" t="s">
        <v>234</v>
      </c>
      <c r="G1399" s="100" t="s">
        <v>1213</v>
      </c>
      <c r="H1399" s="100" t="s">
        <v>1254</v>
      </c>
      <c r="I1399" s="100">
        <v>365</v>
      </c>
      <c r="J1399" s="100"/>
      <c r="K1399" s="100">
        <v>-365</v>
      </c>
    </row>
    <row r="1400" spans="1:11" x14ac:dyDescent="0.3">
      <c r="A1400" s="100" t="s">
        <v>142</v>
      </c>
      <c r="B1400" s="100" t="s">
        <v>151</v>
      </c>
      <c r="C1400" s="100" t="s">
        <v>4</v>
      </c>
      <c r="D1400" s="101">
        <v>44112</v>
      </c>
      <c r="E1400" s="100" t="s">
        <v>919</v>
      </c>
      <c r="F1400" s="100" t="s">
        <v>234</v>
      </c>
      <c r="G1400" s="100" t="s">
        <v>1213</v>
      </c>
      <c r="H1400" s="100" t="s">
        <v>803</v>
      </c>
      <c r="I1400" s="100">
        <v>69.819999999999993</v>
      </c>
      <c r="J1400" s="100"/>
      <c r="K1400" s="100">
        <v>-69.819999999999993</v>
      </c>
    </row>
    <row r="1401" spans="1:11" x14ac:dyDescent="0.3">
      <c r="A1401" s="100" t="s">
        <v>142</v>
      </c>
      <c r="B1401" s="100" t="s">
        <v>151</v>
      </c>
      <c r="C1401" s="100" t="s">
        <v>4</v>
      </c>
      <c r="D1401" s="101">
        <v>44112</v>
      </c>
      <c r="E1401" s="100" t="s">
        <v>919</v>
      </c>
      <c r="F1401" s="100" t="s">
        <v>234</v>
      </c>
      <c r="G1401" s="100" t="s">
        <v>1213</v>
      </c>
      <c r="H1401" s="100" t="s">
        <v>797</v>
      </c>
      <c r="I1401" s="100">
        <v>110.95</v>
      </c>
      <c r="J1401" s="100"/>
      <c r="K1401" s="100">
        <v>-110.95</v>
      </c>
    </row>
    <row r="1402" spans="1:11" x14ac:dyDescent="0.3">
      <c r="A1402" s="100" t="s">
        <v>142</v>
      </c>
      <c r="B1402" s="100" t="s">
        <v>151</v>
      </c>
      <c r="C1402" s="100" t="s">
        <v>4</v>
      </c>
      <c r="D1402" s="101">
        <v>44112</v>
      </c>
      <c r="E1402" s="100" t="s">
        <v>919</v>
      </c>
      <c r="F1402" s="100" t="s">
        <v>234</v>
      </c>
      <c r="G1402" s="100" t="s">
        <v>1213</v>
      </c>
      <c r="H1402" s="100" t="s">
        <v>797</v>
      </c>
      <c r="I1402" s="100">
        <v>56.82</v>
      </c>
      <c r="J1402" s="100"/>
      <c r="K1402" s="100">
        <v>-56.82</v>
      </c>
    </row>
    <row r="1403" spans="1:11" x14ac:dyDescent="0.3">
      <c r="A1403" s="100" t="s">
        <v>142</v>
      </c>
      <c r="B1403" s="100" t="s">
        <v>151</v>
      </c>
      <c r="C1403" s="100" t="s">
        <v>4</v>
      </c>
      <c r="D1403" s="101">
        <v>44112</v>
      </c>
      <c r="E1403" s="100" t="s">
        <v>919</v>
      </c>
      <c r="F1403" s="100" t="s">
        <v>234</v>
      </c>
      <c r="G1403" s="100" t="s">
        <v>1213</v>
      </c>
      <c r="H1403" s="100" t="s">
        <v>1260</v>
      </c>
      <c r="I1403" s="100">
        <v>323.52</v>
      </c>
      <c r="J1403" s="100"/>
      <c r="K1403" s="100">
        <v>-323.52</v>
      </c>
    </row>
    <row r="1404" spans="1:11" x14ac:dyDescent="0.3">
      <c r="A1404" s="100" t="s">
        <v>142</v>
      </c>
      <c r="B1404" s="100" t="s">
        <v>151</v>
      </c>
      <c r="C1404" s="100" t="s">
        <v>4</v>
      </c>
      <c r="D1404" s="101">
        <v>44112</v>
      </c>
      <c r="E1404" s="100" t="s">
        <v>919</v>
      </c>
      <c r="F1404" s="100" t="s">
        <v>234</v>
      </c>
      <c r="G1404" s="100" t="s">
        <v>1213</v>
      </c>
      <c r="H1404" s="100" t="s">
        <v>804</v>
      </c>
      <c r="I1404" s="100">
        <v>8.75</v>
      </c>
      <c r="J1404" s="100"/>
      <c r="K1404" s="100">
        <v>-8.75</v>
      </c>
    </row>
    <row r="1405" spans="1:11" x14ac:dyDescent="0.3">
      <c r="A1405" s="100" t="s">
        <v>142</v>
      </c>
      <c r="B1405" s="100" t="s">
        <v>151</v>
      </c>
      <c r="C1405" s="100" t="s">
        <v>4</v>
      </c>
      <c r="D1405" s="101">
        <v>44112</v>
      </c>
      <c r="E1405" s="100" t="s">
        <v>919</v>
      </c>
      <c r="F1405" s="100" t="s">
        <v>234</v>
      </c>
      <c r="G1405" s="100" t="s">
        <v>1213</v>
      </c>
      <c r="H1405" s="100" t="s">
        <v>814</v>
      </c>
      <c r="I1405" s="100"/>
      <c r="J1405" s="100">
        <v>14.3</v>
      </c>
      <c r="K1405" s="100">
        <v>14.3</v>
      </c>
    </row>
    <row r="1406" spans="1:11" x14ac:dyDescent="0.3">
      <c r="A1406" s="100" t="s">
        <v>142</v>
      </c>
      <c r="B1406" s="100" t="s">
        <v>151</v>
      </c>
      <c r="C1406" s="100" t="s">
        <v>4</v>
      </c>
      <c r="D1406" s="101">
        <v>44112</v>
      </c>
      <c r="E1406" s="100" t="s">
        <v>919</v>
      </c>
      <c r="F1406" s="100" t="s">
        <v>234</v>
      </c>
      <c r="G1406" s="100" t="s">
        <v>1213</v>
      </c>
      <c r="H1406" s="100" t="s">
        <v>814</v>
      </c>
      <c r="I1406" s="100"/>
      <c r="J1406" s="100">
        <v>5.7</v>
      </c>
      <c r="K1406" s="100">
        <v>5.7</v>
      </c>
    </row>
    <row r="1407" spans="1:11" x14ac:dyDescent="0.3">
      <c r="A1407" s="100" t="s">
        <v>142</v>
      </c>
      <c r="B1407" s="100" t="s">
        <v>151</v>
      </c>
      <c r="C1407" s="100" t="s">
        <v>4</v>
      </c>
      <c r="D1407" s="101">
        <v>44141</v>
      </c>
      <c r="E1407" s="100" t="s">
        <v>985</v>
      </c>
      <c r="F1407" s="100" t="s">
        <v>234</v>
      </c>
      <c r="G1407" s="100" t="s">
        <v>1237</v>
      </c>
      <c r="H1407" s="100" t="s">
        <v>804</v>
      </c>
      <c r="I1407" s="100">
        <v>13.5</v>
      </c>
      <c r="J1407" s="100"/>
      <c r="K1407" s="100">
        <v>-13.5</v>
      </c>
    </row>
    <row r="1408" spans="1:11" x14ac:dyDescent="0.3">
      <c r="A1408" s="100" t="s">
        <v>142</v>
      </c>
      <c r="B1408" s="100" t="s">
        <v>151</v>
      </c>
      <c r="C1408" s="100" t="s">
        <v>4</v>
      </c>
      <c r="D1408" s="101">
        <v>44141</v>
      </c>
      <c r="E1408" s="100" t="s">
        <v>985</v>
      </c>
      <c r="F1408" s="100" t="s">
        <v>234</v>
      </c>
      <c r="G1408" s="100" t="s">
        <v>1237</v>
      </c>
      <c r="H1408" s="100" t="s">
        <v>803</v>
      </c>
      <c r="I1408" s="100">
        <v>308.72000000000003</v>
      </c>
      <c r="J1408" s="100"/>
      <c r="K1408" s="100">
        <v>-308.72000000000003</v>
      </c>
    </row>
    <row r="1409" spans="1:11" x14ac:dyDescent="0.3">
      <c r="A1409" s="100" t="s">
        <v>142</v>
      </c>
      <c r="B1409" s="100" t="s">
        <v>151</v>
      </c>
      <c r="C1409" s="100" t="s">
        <v>4</v>
      </c>
      <c r="D1409" s="101">
        <v>44141</v>
      </c>
      <c r="E1409" s="100" t="s">
        <v>985</v>
      </c>
      <c r="F1409" s="100" t="s">
        <v>234</v>
      </c>
      <c r="G1409" s="100" t="s">
        <v>1237</v>
      </c>
      <c r="H1409" s="100" t="s">
        <v>1256</v>
      </c>
      <c r="I1409" s="100">
        <v>672.65</v>
      </c>
      <c r="J1409" s="100"/>
      <c r="K1409" s="100">
        <v>-672.65</v>
      </c>
    </row>
    <row r="1410" spans="1:11" x14ac:dyDescent="0.3">
      <c r="A1410" s="100" t="s">
        <v>142</v>
      </c>
      <c r="B1410" s="100" t="s">
        <v>151</v>
      </c>
      <c r="C1410" s="100" t="s">
        <v>4</v>
      </c>
      <c r="D1410" s="101">
        <v>44141</v>
      </c>
      <c r="E1410" s="100" t="s">
        <v>985</v>
      </c>
      <c r="F1410" s="100" t="s">
        <v>234</v>
      </c>
      <c r="G1410" s="100" t="s">
        <v>1237</v>
      </c>
      <c r="H1410" s="100" t="s">
        <v>1276</v>
      </c>
      <c r="I1410" s="100">
        <v>1</v>
      </c>
      <c r="J1410" s="100"/>
      <c r="K1410" s="100">
        <v>-1</v>
      </c>
    </row>
    <row r="1411" spans="1:11" x14ac:dyDescent="0.3">
      <c r="A1411" s="100" t="s">
        <v>142</v>
      </c>
      <c r="B1411" s="100" t="s">
        <v>151</v>
      </c>
      <c r="C1411" s="100" t="s">
        <v>4</v>
      </c>
      <c r="D1411" s="101">
        <v>44141</v>
      </c>
      <c r="E1411" s="100" t="s">
        <v>985</v>
      </c>
      <c r="F1411" s="100" t="s">
        <v>234</v>
      </c>
      <c r="G1411" s="100" t="s">
        <v>1237</v>
      </c>
      <c r="H1411" s="100" t="s">
        <v>1273</v>
      </c>
      <c r="I1411" s="100">
        <v>149.28</v>
      </c>
      <c r="J1411" s="100"/>
      <c r="K1411" s="100">
        <v>-149.28</v>
      </c>
    </row>
    <row r="1412" spans="1:11" x14ac:dyDescent="0.3">
      <c r="A1412" s="100" t="s">
        <v>142</v>
      </c>
      <c r="B1412" s="100" t="s">
        <v>151</v>
      </c>
      <c r="C1412" s="100" t="s">
        <v>4</v>
      </c>
      <c r="D1412" s="101">
        <v>44141</v>
      </c>
      <c r="E1412" s="100" t="s">
        <v>985</v>
      </c>
      <c r="F1412" s="100" t="s">
        <v>234</v>
      </c>
      <c r="G1412" s="100" t="s">
        <v>1237</v>
      </c>
      <c r="H1412" s="100" t="s">
        <v>1273</v>
      </c>
      <c r="I1412" s="100">
        <v>194.78</v>
      </c>
      <c r="J1412" s="100"/>
      <c r="K1412" s="100">
        <v>-194.78</v>
      </c>
    </row>
    <row r="1413" spans="1:11" x14ac:dyDescent="0.3">
      <c r="A1413" s="100" t="s">
        <v>142</v>
      </c>
      <c r="B1413" s="100" t="s">
        <v>151</v>
      </c>
      <c r="C1413" s="100" t="s">
        <v>4</v>
      </c>
      <c r="D1413" s="101">
        <v>44141</v>
      </c>
      <c r="E1413" s="100" t="s">
        <v>985</v>
      </c>
      <c r="F1413" s="100" t="s">
        <v>234</v>
      </c>
      <c r="G1413" s="100" t="s">
        <v>1237</v>
      </c>
      <c r="H1413" s="100" t="s">
        <v>797</v>
      </c>
      <c r="I1413" s="100">
        <v>163.34</v>
      </c>
      <c r="J1413" s="100"/>
      <c r="K1413" s="100">
        <v>-163.34</v>
      </c>
    </row>
    <row r="1414" spans="1:11" x14ac:dyDescent="0.3">
      <c r="A1414" s="100" t="s">
        <v>142</v>
      </c>
      <c r="B1414" s="100" t="s">
        <v>151</v>
      </c>
      <c r="C1414" s="100" t="s">
        <v>4</v>
      </c>
      <c r="D1414" s="101">
        <v>44141</v>
      </c>
      <c r="E1414" s="100" t="s">
        <v>985</v>
      </c>
      <c r="F1414" s="100" t="s">
        <v>234</v>
      </c>
      <c r="G1414" s="100" t="s">
        <v>1237</v>
      </c>
      <c r="H1414" s="100" t="s">
        <v>802</v>
      </c>
      <c r="I1414" s="100">
        <v>296.73</v>
      </c>
      <c r="J1414" s="100"/>
      <c r="K1414" s="100">
        <v>-296.73</v>
      </c>
    </row>
    <row r="1415" spans="1:11" x14ac:dyDescent="0.3">
      <c r="A1415" s="100" t="s">
        <v>142</v>
      </c>
      <c r="B1415" s="100" t="s">
        <v>151</v>
      </c>
      <c r="C1415" s="100" t="s">
        <v>4</v>
      </c>
      <c r="D1415" s="101">
        <v>44141</v>
      </c>
      <c r="E1415" s="100" t="s">
        <v>985</v>
      </c>
      <c r="F1415" s="100" t="s">
        <v>234</v>
      </c>
      <c r="G1415" s="100" t="s">
        <v>1237</v>
      </c>
      <c r="H1415" s="100" t="s">
        <v>1275</v>
      </c>
      <c r="I1415" s="100">
        <v>100</v>
      </c>
      <c r="J1415" s="100"/>
      <c r="K1415" s="100">
        <v>-100</v>
      </c>
    </row>
    <row r="1416" spans="1:11" x14ac:dyDescent="0.3">
      <c r="A1416" s="100" t="s">
        <v>142</v>
      </c>
      <c r="B1416" s="100" t="s">
        <v>151</v>
      </c>
      <c r="C1416" s="100" t="s">
        <v>4</v>
      </c>
      <c r="D1416" s="101">
        <v>44141</v>
      </c>
      <c r="E1416" s="100" t="s">
        <v>985</v>
      </c>
      <c r="F1416" s="100" t="s">
        <v>234</v>
      </c>
      <c r="G1416" s="100" t="s">
        <v>1237</v>
      </c>
      <c r="H1416" s="100" t="s">
        <v>804</v>
      </c>
      <c r="I1416" s="100">
        <v>14.3</v>
      </c>
      <c r="J1416" s="100"/>
      <c r="K1416" s="100">
        <v>-14.3</v>
      </c>
    </row>
    <row r="1417" spans="1:11" x14ac:dyDescent="0.3">
      <c r="A1417" s="100" t="s">
        <v>142</v>
      </c>
      <c r="B1417" s="100" t="s">
        <v>151</v>
      </c>
      <c r="C1417" s="100" t="s">
        <v>4</v>
      </c>
      <c r="D1417" s="101">
        <v>44141</v>
      </c>
      <c r="E1417" s="100" t="s">
        <v>985</v>
      </c>
      <c r="F1417" s="100" t="s">
        <v>234</v>
      </c>
      <c r="G1417" s="100" t="s">
        <v>1237</v>
      </c>
      <c r="H1417" s="100" t="s">
        <v>804</v>
      </c>
      <c r="I1417" s="100">
        <v>21.6</v>
      </c>
      <c r="J1417" s="100"/>
      <c r="K1417" s="100">
        <v>-21.6</v>
      </c>
    </row>
    <row r="1418" spans="1:11" x14ac:dyDescent="0.3">
      <c r="A1418" s="100" t="s">
        <v>142</v>
      </c>
      <c r="B1418" s="100" t="s">
        <v>151</v>
      </c>
      <c r="C1418" s="100" t="s">
        <v>4</v>
      </c>
      <c r="D1418" s="101">
        <v>44141</v>
      </c>
      <c r="E1418" s="100" t="s">
        <v>985</v>
      </c>
      <c r="F1418" s="100" t="s">
        <v>234</v>
      </c>
      <c r="G1418" s="100" t="s">
        <v>1237</v>
      </c>
      <c r="H1418" s="100" t="s">
        <v>1278</v>
      </c>
      <c r="I1418" s="100">
        <v>4.3099999999999996</v>
      </c>
      <c r="J1418" s="100"/>
      <c r="K1418" s="100">
        <v>-4.3099999999999996</v>
      </c>
    </row>
    <row r="1419" spans="1:11" x14ac:dyDescent="0.3">
      <c r="A1419" s="100" t="s">
        <v>142</v>
      </c>
      <c r="B1419" s="100" t="s">
        <v>151</v>
      </c>
      <c r="C1419" s="100" t="s">
        <v>4</v>
      </c>
      <c r="D1419" s="101">
        <v>44141</v>
      </c>
      <c r="E1419" s="100" t="s">
        <v>985</v>
      </c>
      <c r="F1419" s="100" t="s">
        <v>234</v>
      </c>
      <c r="G1419" s="100" t="s">
        <v>1237</v>
      </c>
      <c r="H1419" s="100" t="s">
        <v>1268</v>
      </c>
      <c r="I1419" s="100">
        <v>94.09</v>
      </c>
      <c r="J1419" s="100"/>
      <c r="K1419" s="100">
        <v>-94.09</v>
      </c>
    </row>
    <row r="1420" spans="1:11" x14ac:dyDescent="0.3">
      <c r="A1420" s="100" t="s">
        <v>142</v>
      </c>
      <c r="B1420" s="100" t="s">
        <v>151</v>
      </c>
      <c r="C1420" s="100" t="s">
        <v>4</v>
      </c>
      <c r="D1420" s="101">
        <v>44141</v>
      </c>
      <c r="E1420" s="100" t="s">
        <v>985</v>
      </c>
      <c r="F1420" s="100" t="s">
        <v>234</v>
      </c>
      <c r="G1420" s="100" t="s">
        <v>1237</v>
      </c>
      <c r="H1420" s="100" t="s">
        <v>803</v>
      </c>
      <c r="I1420" s="100">
        <v>329.69</v>
      </c>
      <c r="J1420" s="100"/>
      <c r="K1420" s="100">
        <v>-329.69</v>
      </c>
    </row>
    <row r="1421" spans="1:11" x14ac:dyDescent="0.3">
      <c r="A1421" s="100" t="s">
        <v>142</v>
      </c>
      <c r="B1421" s="100" t="s">
        <v>151</v>
      </c>
      <c r="C1421" s="100" t="s">
        <v>4</v>
      </c>
      <c r="D1421" s="101">
        <v>44141</v>
      </c>
      <c r="E1421" s="100" t="s">
        <v>985</v>
      </c>
      <c r="F1421" s="100" t="s">
        <v>234</v>
      </c>
      <c r="G1421" s="100" t="s">
        <v>1237</v>
      </c>
      <c r="H1421" s="100" t="s">
        <v>804</v>
      </c>
      <c r="I1421" s="100">
        <v>38.96</v>
      </c>
      <c r="J1421" s="100"/>
      <c r="K1421" s="100">
        <v>-38.96</v>
      </c>
    </row>
    <row r="1422" spans="1:11" x14ac:dyDescent="0.3">
      <c r="A1422" s="100" t="s">
        <v>142</v>
      </c>
      <c r="B1422" s="100" t="s">
        <v>151</v>
      </c>
      <c r="C1422" s="100" t="s">
        <v>4</v>
      </c>
      <c r="D1422" s="101">
        <v>44141</v>
      </c>
      <c r="E1422" s="100" t="s">
        <v>985</v>
      </c>
      <c r="F1422" s="100" t="s">
        <v>234</v>
      </c>
      <c r="G1422" s="100" t="s">
        <v>1237</v>
      </c>
      <c r="H1422" s="100" t="s">
        <v>1277</v>
      </c>
      <c r="I1422" s="100">
        <v>89.46</v>
      </c>
      <c r="J1422" s="100"/>
      <c r="K1422" s="100">
        <v>-89.46</v>
      </c>
    </row>
    <row r="1423" spans="1:11" x14ac:dyDescent="0.3">
      <c r="A1423" s="100" t="s">
        <v>142</v>
      </c>
      <c r="B1423" s="100" t="s">
        <v>151</v>
      </c>
      <c r="C1423" s="100" t="s">
        <v>4</v>
      </c>
      <c r="D1423" s="101">
        <v>44141</v>
      </c>
      <c r="E1423" s="100" t="s">
        <v>985</v>
      </c>
      <c r="F1423" s="100" t="s">
        <v>234</v>
      </c>
      <c r="G1423" s="100" t="s">
        <v>1237</v>
      </c>
      <c r="H1423" s="100" t="s">
        <v>803</v>
      </c>
      <c r="I1423" s="100">
        <v>60</v>
      </c>
      <c r="J1423" s="100"/>
      <c r="K1423" s="100">
        <v>-60</v>
      </c>
    </row>
    <row r="1424" spans="1:11" x14ac:dyDescent="0.3">
      <c r="A1424" s="100" t="s">
        <v>142</v>
      </c>
      <c r="B1424" s="100" t="s">
        <v>151</v>
      </c>
      <c r="C1424" s="100" t="s">
        <v>4</v>
      </c>
      <c r="D1424" s="101">
        <v>44141</v>
      </c>
      <c r="E1424" s="100" t="s">
        <v>985</v>
      </c>
      <c r="F1424" s="100" t="s">
        <v>234</v>
      </c>
      <c r="G1424" s="100" t="s">
        <v>1237</v>
      </c>
      <c r="H1424" s="100" t="s">
        <v>803</v>
      </c>
      <c r="I1424" s="100">
        <v>33.28</v>
      </c>
      <c r="J1424" s="100"/>
      <c r="K1424" s="100">
        <v>-33.28</v>
      </c>
    </row>
    <row r="1425" spans="1:11" x14ac:dyDescent="0.3">
      <c r="A1425" s="100" t="s">
        <v>142</v>
      </c>
      <c r="B1425" s="100" t="s">
        <v>151</v>
      </c>
      <c r="C1425" s="100" t="s">
        <v>4</v>
      </c>
      <c r="D1425" s="101">
        <v>44141</v>
      </c>
      <c r="E1425" s="100" t="s">
        <v>985</v>
      </c>
      <c r="F1425" s="100" t="s">
        <v>234</v>
      </c>
      <c r="G1425" s="100" t="s">
        <v>1237</v>
      </c>
      <c r="H1425" s="100" t="s">
        <v>1274</v>
      </c>
      <c r="I1425" s="100">
        <v>47.7</v>
      </c>
      <c r="J1425" s="100"/>
      <c r="K1425" s="100">
        <v>-47.7</v>
      </c>
    </row>
    <row r="1426" spans="1:11" x14ac:dyDescent="0.3">
      <c r="A1426" s="100" t="s">
        <v>142</v>
      </c>
      <c r="B1426" s="100" t="s">
        <v>151</v>
      </c>
      <c r="C1426" s="100" t="s">
        <v>4</v>
      </c>
      <c r="D1426" s="101">
        <v>44141</v>
      </c>
      <c r="E1426" s="100" t="s">
        <v>985</v>
      </c>
      <c r="F1426" s="100" t="s">
        <v>234</v>
      </c>
      <c r="G1426" s="100" t="s">
        <v>1237</v>
      </c>
      <c r="H1426" s="100" t="s">
        <v>801</v>
      </c>
      <c r="I1426" s="100">
        <v>3.99</v>
      </c>
      <c r="J1426" s="100"/>
      <c r="K1426" s="100">
        <v>-3.99</v>
      </c>
    </row>
    <row r="1427" spans="1:11" x14ac:dyDescent="0.3">
      <c r="A1427" s="100" t="s">
        <v>142</v>
      </c>
      <c r="B1427" s="100" t="s">
        <v>151</v>
      </c>
      <c r="C1427" s="100" t="s">
        <v>4</v>
      </c>
      <c r="D1427" s="101">
        <v>44141</v>
      </c>
      <c r="E1427" s="100" t="s">
        <v>985</v>
      </c>
      <c r="F1427" s="100" t="s">
        <v>234</v>
      </c>
      <c r="G1427" s="100" t="s">
        <v>1237</v>
      </c>
      <c r="H1427" s="100" t="s">
        <v>1280</v>
      </c>
      <c r="I1427" s="100">
        <v>6.42</v>
      </c>
      <c r="J1427" s="100"/>
      <c r="K1427" s="100">
        <v>-6.42</v>
      </c>
    </row>
    <row r="1428" spans="1:11" x14ac:dyDescent="0.3">
      <c r="A1428" s="100" t="s">
        <v>142</v>
      </c>
      <c r="B1428" s="100" t="s">
        <v>151</v>
      </c>
      <c r="C1428" s="100" t="s">
        <v>4</v>
      </c>
      <c r="D1428" s="101">
        <v>44141</v>
      </c>
      <c r="E1428" s="100" t="s">
        <v>985</v>
      </c>
      <c r="F1428" s="100" t="s">
        <v>234</v>
      </c>
      <c r="G1428" s="100" t="s">
        <v>1237</v>
      </c>
      <c r="H1428" s="100" t="s">
        <v>1256</v>
      </c>
      <c r="I1428" s="100">
        <v>766.6</v>
      </c>
      <c r="J1428" s="100"/>
      <c r="K1428" s="100">
        <v>-766.6</v>
      </c>
    </row>
    <row r="1429" spans="1:11" x14ac:dyDescent="0.3">
      <c r="A1429" s="100" t="s">
        <v>142</v>
      </c>
      <c r="B1429" s="100" t="s">
        <v>151</v>
      </c>
      <c r="C1429" s="100" t="s">
        <v>4</v>
      </c>
      <c r="D1429" s="101">
        <v>44141</v>
      </c>
      <c r="E1429" s="100" t="s">
        <v>985</v>
      </c>
      <c r="F1429" s="100" t="s">
        <v>234</v>
      </c>
      <c r="G1429" s="100" t="s">
        <v>1237</v>
      </c>
      <c r="H1429" s="100" t="s">
        <v>793</v>
      </c>
      <c r="I1429" s="100">
        <v>345.51</v>
      </c>
      <c r="J1429" s="100"/>
      <c r="K1429" s="100">
        <v>-345.51</v>
      </c>
    </row>
    <row r="1430" spans="1:11" x14ac:dyDescent="0.3">
      <c r="A1430" s="100" t="s">
        <v>142</v>
      </c>
      <c r="B1430" s="100" t="s">
        <v>151</v>
      </c>
      <c r="C1430" s="100" t="s">
        <v>4</v>
      </c>
      <c r="D1430" s="101">
        <v>44141</v>
      </c>
      <c r="E1430" s="100" t="s">
        <v>985</v>
      </c>
      <c r="F1430" s="100" t="s">
        <v>234</v>
      </c>
      <c r="G1430" s="100" t="s">
        <v>1237</v>
      </c>
      <c r="H1430" s="100" t="s">
        <v>808</v>
      </c>
      <c r="I1430" s="100">
        <v>1000</v>
      </c>
      <c r="J1430" s="100"/>
      <c r="K1430" s="100">
        <v>-1000</v>
      </c>
    </row>
    <row r="1431" spans="1:11" x14ac:dyDescent="0.3">
      <c r="A1431" s="100" t="s">
        <v>142</v>
      </c>
      <c r="B1431" s="100" t="s">
        <v>151</v>
      </c>
      <c r="C1431" s="100" t="s">
        <v>4</v>
      </c>
      <c r="D1431" s="101">
        <v>44141</v>
      </c>
      <c r="E1431" s="100" t="s">
        <v>985</v>
      </c>
      <c r="F1431" s="100" t="s">
        <v>234</v>
      </c>
      <c r="G1431" s="100" t="s">
        <v>1237</v>
      </c>
      <c r="H1431" s="100" t="s">
        <v>803</v>
      </c>
      <c r="I1431" s="100">
        <v>600</v>
      </c>
      <c r="J1431" s="100"/>
      <c r="K1431" s="100">
        <v>-600</v>
      </c>
    </row>
    <row r="1432" spans="1:11" x14ac:dyDescent="0.3">
      <c r="A1432" s="100" t="s">
        <v>142</v>
      </c>
      <c r="B1432" s="100" t="s">
        <v>151</v>
      </c>
      <c r="C1432" s="100" t="s">
        <v>4</v>
      </c>
      <c r="D1432" s="101">
        <v>44141</v>
      </c>
      <c r="E1432" s="100" t="s">
        <v>985</v>
      </c>
      <c r="F1432" s="100" t="s">
        <v>234</v>
      </c>
      <c r="G1432" s="100" t="s">
        <v>1237</v>
      </c>
      <c r="H1432" s="100" t="s">
        <v>811</v>
      </c>
      <c r="I1432" s="100">
        <v>9.7200000000000006</v>
      </c>
      <c r="J1432" s="100"/>
      <c r="K1432" s="100">
        <v>-9.7200000000000006</v>
      </c>
    </row>
    <row r="1433" spans="1:11" x14ac:dyDescent="0.3">
      <c r="A1433" s="100" t="s">
        <v>142</v>
      </c>
      <c r="B1433" s="100" t="s">
        <v>151</v>
      </c>
      <c r="C1433" s="100" t="s">
        <v>4</v>
      </c>
      <c r="D1433" s="101">
        <v>44141</v>
      </c>
      <c r="E1433" s="100" t="s">
        <v>985</v>
      </c>
      <c r="F1433" s="100" t="s">
        <v>234</v>
      </c>
      <c r="G1433" s="100" t="s">
        <v>1237</v>
      </c>
      <c r="H1433" s="100" t="s">
        <v>797</v>
      </c>
      <c r="I1433" s="100">
        <v>28.21</v>
      </c>
      <c r="J1433" s="100"/>
      <c r="K1433" s="100">
        <v>-28.21</v>
      </c>
    </row>
    <row r="1434" spans="1:11" x14ac:dyDescent="0.3">
      <c r="A1434" s="100" t="s">
        <v>142</v>
      </c>
      <c r="B1434" s="100" t="s">
        <v>151</v>
      </c>
      <c r="C1434" s="100" t="s">
        <v>4</v>
      </c>
      <c r="D1434" s="101">
        <v>44141</v>
      </c>
      <c r="E1434" s="100" t="s">
        <v>985</v>
      </c>
      <c r="F1434" s="100" t="s">
        <v>234</v>
      </c>
      <c r="G1434" s="100" t="s">
        <v>1237</v>
      </c>
      <c r="H1434" s="100" t="s">
        <v>1271</v>
      </c>
      <c r="I1434" s="100">
        <v>39.99</v>
      </c>
      <c r="J1434" s="100"/>
      <c r="K1434" s="100">
        <v>-39.99</v>
      </c>
    </row>
    <row r="1435" spans="1:11" x14ac:dyDescent="0.3">
      <c r="A1435" s="100" t="s">
        <v>142</v>
      </c>
      <c r="B1435" s="100" t="s">
        <v>151</v>
      </c>
      <c r="C1435" s="100" t="s">
        <v>4</v>
      </c>
      <c r="D1435" s="101">
        <v>44141</v>
      </c>
      <c r="E1435" s="100" t="s">
        <v>985</v>
      </c>
      <c r="F1435" s="100" t="s">
        <v>234</v>
      </c>
      <c r="G1435" s="100" t="s">
        <v>1237</v>
      </c>
      <c r="H1435" s="100" t="s">
        <v>808</v>
      </c>
      <c r="I1435" s="100">
        <v>93.6</v>
      </c>
      <c r="J1435" s="100"/>
      <c r="K1435" s="100">
        <v>-93.6</v>
      </c>
    </row>
    <row r="1436" spans="1:11" x14ac:dyDescent="0.3">
      <c r="A1436" s="100" t="s">
        <v>142</v>
      </c>
      <c r="B1436" s="100" t="s">
        <v>151</v>
      </c>
      <c r="C1436" s="100" t="s">
        <v>4</v>
      </c>
      <c r="D1436" s="101">
        <v>44141</v>
      </c>
      <c r="E1436" s="100" t="s">
        <v>985</v>
      </c>
      <c r="F1436" s="100" t="s">
        <v>234</v>
      </c>
      <c r="G1436" s="100" t="s">
        <v>1237</v>
      </c>
      <c r="H1436" s="100" t="s">
        <v>797</v>
      </c>
      <c r="I1436" s="100">
        <v>35.880000000000003</v>
      </c>
      <c r="J1436" s="100"/>
      <c r="K1436" s="100">
        <v>-35.880000000000003</v>
      </c>
    </row>
    <row r="1437" spans="1:11" x14ac:dyDescent="0.3">
      <c r="A1437" s="100" t="s">
        <v>142</v>
      </c>
      <c r="B1437" s="100" t="s">
        <v>151</v>
      </c>
      <c r="C1437" s="100" t="s">
        <v>4</v>
      </c>
      <c r="D1437" s="101">
        <v>44141</v>
      </c>
      <c r="E1437" s="100" t="s">
        <v>985</v>
      </c>
      <c r="F1437" s="100" t="s">
        <v>234</v>
      </c>
      <c r="G1437" s="100" t="s">
        <v>1237</v>
      </c>
      <c r="H1437" s="100" t="s">
        <v>802</v>
      </c>
      <c r="I1437" s="100">
        <v>99.7</v>
      </c>
      <c r="J1437" s="100"/>
      <c r="K1437" s="100">
        <v>-99.7</v>
      </c>
    </row>
    <row r="1438" spans="1:11" x14ac:dyDescent="0.3">
      <c r="A1438" s="100" t="s">
        <v>142</v>
      </c>
      <c r="B1438" s="100" t="s">
        <v>151</v>
      </c>
      <c r="C1438" s="100" t="s">
        <v>4</v>
      </c>
      <c r="D1438" s="101">
        <v>44141</v>
      </c>
      <c r="E1438" s="100" t="s">
        <v>985</v>
      </c>
      <c r="F1438" s="100" t="s">
        <v>234</v>
      </c>
      <c r="G1438" s="100" t="s">
        <v>1237</v>
      </c>
      <c r="H1438" s="100" t="s">
        <v>1255</v>
      </c>
      <c r="I1438" s="100">
        <v>36.380000000000003</v>
      </c>
      <c r="J1438" s="100"/>
      <c r="K1438" s="100">
        <v>-36.380000000000003</v>
      </c>
    </row>
    <row r="1439" spans="1:11" x14ac:dyDescent="0.3">
      <c r="A1439" s="100" t="s">
        <v>142</v>
      </c>
      <c r="B1439" s="100" t="s">
        <v>151</v>
      </c>
      <c r="C1439" s="100" t="s">
        <v>4</v>
      </c>
      <c r="D1439" s="101">
        <v>44141</v>
      </c>
      <c r="E1439" s="100" t="s">
        <v>985</v>
      </c>
      <c r="F1439" s="100" t="s">
        <v>234</v>
      </c>
      <c r="G1439" s="100" t="s">
        <v>1237</v>
      </c>
      <c r="H1439" s="100" t="s">
        <v>1273</v>
      </c>
      <c r="I1439" s="100">
        <v>11.43</v>
      </c>
      <c r="J1439" s="100"/>
      <c r="K1439" s="100">
        <v>-11.43</v>
      </c>
    </row>
    <row r="1440" spans="1:11" x14ac:dyDescent="0.3">
      <c r="A1440" s="100" t="s">
        <v>142</v>
      </c>
      <c r="B1440" s="100" t="s">
        <v>151</v>
      </c>
      <c r="C1440" s="100" t="s">
        <v>4</v>
      </c>
      <c r="D1440" s="101">
        <v>44141</v>
      </c>
      <c r="E1440" s="100" t="s">
        <v>985</v>
      </c>
      <c r="F1440" s="100" t="s">
        <v>234</v>
      </c>
      <c r="G1440" s="100" t="s">
        <v>1237</v>
      </c>
      <c r="H1440" s="100" t="s">
        <v>797</v>
      </c>
      <c r="I1440" s="100">
        <v>186.74</v>
      </c>
      <c r="J1440" s="100"/>
      <c r="K1440" s="100">
        <v>-186.74</v>
      </c>
    </row>
    <row r="1441" spans="1:11" x14ac:dyDescent="0.3">
      <c r="A1441" s="100" t="s">
        <v>142</v>
      </c>
      <c r="B1441" s="100" t="s">
        <v>151</v>
      </c>
      <c r="C1441" s="100" t="s">
        <v>4</v>
      </c>
      <c r="D1441" s="101">
        <v>44141</v>
      </c>
      <c r="E1441" s="100" t="s">
        <v>985</v>
      </c>
      <c r="F1441" s="100" t="s">
        <v>234</v>
      </c>
      <c r="G1441" s="100" t="s">
        <v>1237</v>
      </c>
      <c r="H1441" s="100" t="s">
        <v>798</v>
      </c>
      <c r="I1441" s="100">
        <v>7.93</v>
      </c>
      <c r="J1441" s="100"/>
      <c r="K1441" s="100">
        <v>-7.93</v>
      </c>
    </row>
    <row r="1442" spans="1:11" x14ac:dyDescent="0.3">
      <c r="A1442" s="100" t="s">
        <v>142</v>
      </c>
      <c r="B1442" s="100" t="s">
        <v>151</v>
      </c>
      <c r="C1442" s="100" t="s">
        <v>4</v>
      </c>
      <c r="D1442" s="101">
        <v>44141</v>
      </c>
      <c r="E1442" s="100" t="s">
        <v>985</v>
      </c>
      <c r="F1442" s="100" t="s">
        <v>234</v>
      </c>
      <c r="G1442" s="100" t="s">
        <v>1237</v>
      </c>
      <c r="H1442" s="100" t="s">
        <v>798</v>
      </c>
      <c r="I1442" s="100">
        <v>180</v>
      </c>
      <c r="J1442" s="100"/>
      <c r="K1442" s="100">
        <v>-180</v>
      </c>
    </row>
    <row r="1443" spans="1:11" x14ac:dyDescent="0.3">
      <c r="A1443" s="100" t="s">
        <v>142</v>
      </c>
      <c r="B1443" s="100" t="s">
        <v>151</v>
      </c>
      <c r="C1443" s="100" t="s">
        <v>4</v>
      </c>
      <c r="D1443" s="101">
        <v>44141</v>
      </c>
      <c r="E1443" s="100" t="s">
        <v>985</v>
      </c>
      <c r="F1443" s="100" t="s">
        <v>234</v>
      </c>
      <c r="G1443" s="100" t="s">
        <v>1237</v>
      </c>
      <c r="H1443" s="100" t="s">
        <v>795</v>
      </c>
      <c r="I1443" s="100">
        <v>214.1</v>
      </c>
      <c r="J1443" s="100"/>
      <c r="K1443" s="100">
        <v>-214.1</v>
      </c>
    </row>
    <row r="1444" spans="1:11" x14ac:dyDescent="0.3">
      <c r="A1444" s="100" t="s">
        <v>142</v>
      </c>
      <c r="B1444" s="100" t="s">
        <v>151</v>
      </c>
      <c r="C1444" s="100" t="s">
        <v>4</v>
      </c>
      <c r="D1444" s="101">
        <v>44141</v>
      </c>
      <c r="E1444" s="100" t="s">
        <v>985</v>
      </c>
      <c r="F1444" s="100" t="s">
        <v>234</v>
      </c>
      <c r="G1444" s="100" t="s">
        <v>1237</v>
      </c>
      <c r="H1444" s="100" t="s">
        <v>1271</v>
      </c>
      <c r="I1444" s="100">
        <v>55.92</v>
      </c>
      <c r="J1444" s="100"/>
      <c r="K1444" s="100">
        <v>-55.92</v>
      </c>
    </row>
    <row r="1445" spans="1:11" x14ac:dyDescent="0.3">
      <c r="A1445" s="100" t="s">
        <v>142</v>
      </c>
      <c r="B1445" s="100" t="s">
        <v>151</v>
      </c>
      <c r="C1445" s="100" t="s">
        <v>4</v>
      </c>
      <c r="D1445" s="101">
        <v>44141</v>
      </c>
      <c r="E1445" s="100" t="s">
        <v>985</v>
      </c>
      <c r="F1445" s="100" t="s">
        <v>234</v>
      </c>
      <c r="G1445" s="100" t="s">
        <v>1237</v>
      </c>
      <c r="H1445" s="100" t="s">
        <v>1273</v>
      </c>
      <c r="I1445" s="100">
        <v>44.74</v>
      </c>
      <c r="J1445" s="100"/>
      <c r="K1445" s="100">
        <v>-44.74</v>
      </c>
    </row>
    <row r="1446" spans="1:11" x14ac:dyDescent="0.3">
      <c r="A1446" s="100" t="s">
        <v>142</v>
      </c>
      <c r="B1446" s="100" t="s">
        <v>151</v>
      </c>
      <c r="C1446" s="100" t="s">
        <v>4</v>
      </c>
      <c r="D1446" s="101">
        <v>44141</v>
      </c>
      <c r="E1446" s="100" t="s">
        <v>985</v>
      </c>
      <c r="F1446" s="100" t="s">
        <v>234</v>
      </c>
      <c r="G1446" s="100" t="s">
        <v>1237</v>
      </c>
      <c r="H1446" s="100" t="s">
        <v>802</v>
      </c>
      <c r="I1446" s="100">
        <v>512.22</v>
      </c>
      <c r="J1446" s="100"/>
      <c r="K1446" s="100">
        <v>-512.22</v>
      </c>
    </row>
    <row r="1447" spans="1:11" x14ac:dyDescent="0.3">
      <c r="A1447" s="100" t="s">
        <v>142</v>
      </c>
      <c r="B1447" s="100" t="s">
        <v>151</v>
      </c>
      <c r="C1447" s="100" t="s">
        <v>4</v>
      </c>
      <c r="D1447" s="101">
        <v>44141</v>
      </c>
      <c r="E1447" s="100" t="s">
        <v>985</v>
      </c>
      <c r="F1447" s="100" t="s">
        <v>234</v>
      </c>
      <c r="G1447" s="100" t="s">
        <v>1237</v>
      </c>
      <c r="H1447" s="100" t="s">
        <v>1273</v>
      </c>
      <c r="I1447" s="100">
        <v>14.91</v>
      </c>
      <c r="J1447" s="100"/>
      <c r="K1447" s="100">
        <v>-14.91</v>
      </c>
    </row>
    <row r="1448" spans="1:11" x14ac:dyDescent="0.3">
      <c r="A1448" s="100" t="s">
        <v>142</v>
      </c>
      <c r="B1448" s="100" t="s">
        <v>151</v>
      </c>
      <c r="C1448" s="100" t="s">
        <v>4</v>
      </c>
      <c r="D1448" s="101">
        <v>44141</v>
      </c>
      <c r="E1448" s="100" t="s">
        <v>985</v>
      </c>
      <c r="F1448" s="100" t="s">
        <v>234</v>
      </c>
      <c r="G1448" s="100" t="s">
        <v>1237</v>
      </c>
      <c r="H1448" s="100" t="s">
        <v>1282</v>
      </c>
      <c r="I1448" s="100">
        <v>5.42</v>
      </c>
      <c r="J1448" s="100"/>
      <c r="K1448" s="100">
        <v>-5.42</v>
      </c>
    </row>
    <row r="1449" spans="1:11" x14ac:dyDescent="0.3">
      <c r="A1449" s="100" t="s">
        <v>142</v>
      </c>
      <c r="B1449" s="100" t="s">
        <v>151</v>
      </c>
      <c r="C1449" s="100" t="s">
        <v>4</v>
      </c>
      <c r="D1449" s="101">
        <v>44141</v>
      </c>
      <c r="E1449" s="100" t="s">
        <v>985</v>
      </c>
      <c r="F1449" s="100" t="s">
        <v>234</v>
      </c>
      <c r="G1449" s="100" t="s">
        <v>1237</v>
      </c>
      <c r="H1449" s="100" t="s">
        <v>1283</v>
      </c>
      <c r="I1449" s="100">
        <v>100.32</v>
      </c>
      <c r="J1449" s="100"/>
      <c r="K1449" s="100">
        <v>-100.32</v>
      </c>
    </row>
    <row r="1450" spans="1:11" x14ac:dyDescent="0.3">
      <c r="A1450" s="100" t="s">
        <v>142</v>
      </c>
      <c r="B1450" s="100" t="s">
        <v>151</v>
      </c>
      <c r="C1450" s="100" t="s">
        <v>4</v>
      </c>
      <c r="D1450" s="101">
        <v>44141</v>
      </c>
      <c r="E1450" s="100" t="s">
        <v>985</v>
      </c>
      <c r="F1450" s="100" t="s">
        <v>234</v>
      </c>
      <c r="G1450" s="100" t="s">
        <v>1237</v>
      </c>
      <c r="H1450" s="100" t="s">
        <v>803</v>
      </c>
      <c r="I1450" s="100">
        <v>2.1</v>
      </c>
      <c r="J1450" s="100"/>
      <c r="K1450" s="100">
        <v>-2.1</v>
      </c>
    </row>
    <row r="1451" spans="1:11" x14ac:dyDescent="0.3">
      <c r="A1451" s="100" t="s">
        <v>142</v>
      </c>
      <c r="B1451" s="100" t="s">
        <v>151</v>
      </c>
      <c r="C1451" s="100" t="s">
        <v>4</v>
      </c>
      <c r="D1451" s="101">
        <v>44141</v>
      </c>
      <c r="E1451" s="100" t="s">
        <v>985</v>
      </c>
      <c r="F1451" s="100" t="s">
        <v>234</v>
      </c>
      <c r="G1451" s="100" t="s">
        <v>1237</v>
      </c>
      <c r="H1451" s="100" t="s">
        <v>1283</v>
      </c>
      <c r="I1451" s="100">
        <v>24.04</v>
      </c>
      <c r="J1451" s="100"/>
      <c r="K1451" s="100">
        <v>-24.04</v>
      </c>
    </row>
    <row r="1452" spans="1:11" x14ac:dyDescent="0.3">
      <c r="A1452" s="100" t="s">
        <v>142</v>
      </c>
      <c r="B1452" s="100" t="s">
        <v>151</v>
      </c>
      <c r="C1452" s="100" t="s">
        <v>4</v>
      </c>
      <c r="D1452" s="101">
        <v>44141</v>
      </c>
      <c r="E1452" s="100" t="s">
        <v>985</v>
      </c>
      <c r="F1452" s="100" t="s">
        <v>234</v>
      </c>
      <c r="G1452" s="100" t="s">
        <v>1237</v>
      </c>
      <c r="H1452" s="100" t="s">
        <v>803</v>
      </c>
      <c r="I1452" s="100">
        <v>194.13</v>
      </c>
      <c r="J1452" s="100"/>
      <c r="K1452" s="100">
        <v>-194.13</v>
      </c>
    </row>
    <row r="1453" spans="1:11" x14ac:dyDescent="0.3">
      <c r="A1453" s="100" t="s">
        <v>142</v>
      </c>
      <c r="B1453" s="100" t="s">
        <v>151</v>
      </c>
      <c r="C1453" s="100" t="s">
        <v>4</v>
      </c>
      <c r="D1453" s="101">
        <v>44141</v>
      </c>
      <c r="E1453" s="100" t="s">
        <v>985</v>
      </c>
      <c r="F1453" s="100" t="s">
        <v>234</v>
      </c>
      <c r="G1453" s="100" t="s">
        <v>1237</v>
      </c>
      <c r="H1453" s="100" t="s">
        <v>296</v>
      </c>
      <c r="I1453" s="100">
        <v>9.9700000000000006</v>
      </c>
      <c r="J1453" s="100"/>
      <c r="K1453" s="100">
        <v>-9.9700000000000006</v>
      </c>
    </row>
    <row r="1454" spans="1:11" x14ac:dyDescent="0.3">
      <c r="A1454" s="100" t="s">
        <v>142</v>
      </c>
      <c r="B1454" s="100" t="s">
        <v>151</v>
      </c>
      <c r="C1454" s="100" t="s">
        <v>4</v>
      </c>
      <c r="D1454" s="101">
        <v>44141</v>
      </c>
      <c r="E1454" s="100" t="s">
        <v>985</v>
      </c>
      <c r="F1454" s="100" t="s">
        <v>234</v>
      </c>
      <c r="G1454" s="100" t="s">
        <v>1237</v>
      </c>
      <c r="H1454" s="100" t="s">
        <v>1272</v>
      </c>
      <c r="I1454" s="100">
        <v>33.96</v>
      </c>
      <c r="J1454" s="100"/>
      <c r="K1454" s="100">
        <v>-33.96</v>
      </c>
    </row>
    <row r="1455" spans="1:11" x14ac:dyDescent="0.3">
      <c r="A1455" s="100" t="s">
        <v>142</v>
      </c>
      <c r="B1455" s="100" t="s">
        <v>151</v>
      </c>
      <c r="C1455" s="100" t="s">
        <v>4</v>
      </c>
      <c r="D1455" s="101">
        <v>44141</v>
      </c>
      <c r="E1455" s="100" t="s">
        <v>985</v>
      </c>
      <c r="F1455" s="100" t="s">
        <v>234</v>
      </c>
      <c r="G1455" s="100" t="s">
        <v>1237</v>
      </c>
      <c r="H1455" s="100" t="s">
        <v>295</v>
      </c>
      <c r="I1455" s="100">
        <v>189.99</v>
      </c>
      <c r="J1455" s="100"/>
      <c r="K1455" s="100">
        <v>-189.99</v>
      </c>
    </row>
    <row r="1456" spans="1:11" x14ac:dyDescent="0.3">
      <c r="A1456" s="100" t="s">
        <v>142</v>
      </c>
      <c r="B1456" s="100" t="s">
        <v>151</v>
      </c>
      <c r="C1456" s="100" t="s">
        <v>4</v>
      </c>
      <c r="D1456" s="101">
        <v>44141</v>
      </c>
      <c r="E1456" s="100" t="s">
        <v>985</v>
      </c>
      <c r="F1456" s="100" t="s">
        <v>234</v>
      </c>
      <c r="G1456" s="100" t="s">
        <v>1237</v>
      </c>
      <c r="H1456" s="100" t="s">
        <v>1279</v>
      </c>
      <c r="I1456" s="100">
        <v>323.52</v>
      </c>
      <c r="J1456" s="100"/>
      <c r="K1456" s="100">
        <v>-323.52</v>
      </c>
    </row>
    <row r="1457" spans="1:11" x14ac:dyDescent="0.3">
      <c r="A1457" s="100" t="s">
        <v>142</v>
      </c>
      <c r="B1457" s="100" t="s">
        <v>151</v>
      </c>
      <c r="C1457" s="100" t="s">
        <v>4</v>
      </c>
      <c r="D1457" s="101">
        <v>44141</v>
      </c>
      <c r="E1457" s="100" t="s">
        <v>985</v>
      </c>
      <c r="F1457" s="100" t="s">
        <v>234</v>
      </c>
      <c r="G1457" s="100" t="s">
        <v>1237</v>
      </c>
      <c r="H1457" s="100" t="s">
        <v>1268</v>
      </c>
      <c r="I1457" s="100">
        <v>83.47</v>
      </c>
      <c r="J1457" s="100"/>
      <c r="K1457" s="100">
        <v>-83.47</v>
      </c>
    </row>
    <row r="1458" spans="1:11" x14ac:dyDescent="0.3">
      <c r="A1458" s="100" t="s">
        <v>142</v>
      </c>
      <c r="B1458" s="100" t="s">
        <v>151</v>
      </c>
      <c r="C1458" s="100" t="s">
        <v>4</v>
      </c>
      <c r="D1458" s="101">
        <v>44141</v>
      </c>
      <c r="E1458" s="100" t="s">
        <v>985</v>
      </c>
      <c r="F1458" s="100" t="s">
        <v>234</v>
      </c>
      <c r="G1458" s="100" t="s">
        <v>1237</v>
      </c>
      <c r="H1458" s="100" t="s">
        <v>1284</v>
      </c>
      <c r="I1458" s="100">
        <v>35.6</v>
      </c>
      <c r="J1458" s="100"/>
      <c r="K1458" s="100">
        <v>-35.6</v>
      </c>
    </row>
    <row r="1459" spans="1:11" x14ac:dyDescent="0.3">
      <c r="A1459" s="100" t="s">
        <v>142</v>
      </c>
      <c r="B1459" s="100" t="s">
        <v>151</v>
      </c>
      <c r="C1459" s="100" t="s">
        <v>4</v>
      </c>
      <c r="D1459" s="101">
        <v>44141</v>
      </c>
      <c r="E1459" s="100" t="s">
        <v>985</v>
      </c>
      <c r="F1459" s="100" t="s">
        <v>234</v>
      </c>
      <c r="G1459" s="100" t="s">
        <v>1237</v>
      </c>
      <c r="H1459" s="100" t="s">
        <v>1285</v>
      </c>
      <c r="I1459" s="100">
        <v>168</v>
      </c>
      <c r="J1459" s="100"/>
      <c r="K1459" s="100">
        <v>-168</v>
      </c>
    </row>
    <row r="1460" spans="1:11" x14ac:dyDescent="0.3">
      <c r="A1460" s="100" t="s">
        <v>142</v>
      </c>
      <c r="B1460" s="100" t="s">
        <v>151</v>
      </c>
      <c r="C1460" s="100" t="s">
        <v>4</v>
      </c>
      <c r="D1460" s="101">
        <v>44141</v>
      </c>
      <c r="E1460" s="100" t="s">
        <v>985</v>
      </c>
      <c r="F1460" s="100" t="s">
        <v>234</v>
      </c>
      <c r="G1460" s="100" t="s">
        <v>1237</v>
      </c>
      <c r="H1460" s="100" t="s">
        <v>1286</v>
      </c>
      <c r="I1460" s="100">
        <v>200</v>
      </c>
      <c r="J1460" s="100"/>
      <c r="K1460" s="100">
        <v>-200</v>
      </c>
    </row>
    <row r="1461" spans="1:11" x14ac:dyDescent="0.3">
      <c r="A1461" s="100" t="s">
        <v>142</v>
      </c>
      <c r="B1461" s="100" t="s">
        <v>151</v>
      </c>
      <c r="C1461" s="100" t="s">
        <v>4</v>
      </c>
      <c r="D1461" s="101">
        <v>44141</v>
      </c>
      <c r="E1461" s="100" t="s">
        <v>985</v>
      </c>
      <c r="F1461" s="100" t="s">
        <v>234</v>
      </c>
      <c r="G1461" s="100" t="s">
        <v>1237</v>
      </c>
      <c r="H1461" s="100" t="s">
        <v>798</v>
      </c>
      <c r="I1461" s="100">
        <v>100</v>
      </c>
      <c r="J1461" s="100"/>
      <c r="K1461" s="100">
        <v>-100</v>
      </c>
    </row>
    <row r="1462" spans="1:11" x14ac:dyDescent="0.3">
      <c r="A1462" s="100" t="s">
        <v>142</v>
      </c>
      <c r="B1462" s="100" t="s">
        <v>151</v>
      </c>
      <c r="C1462" s="100" t="s">
        <v>4</v>
      </c>
      <c r="D1462" s="101">
        <v>44141</v>
      </c>
      <c r="E1462" s="100" t="s">
        <v>985</v>
      </c>
      <c r="F1462" s="100" t="s">
        <v>234</v>
      </c>
      <c r="G1462" s="100" t="s">
        <v>1237</v>
      </c>
      <c r="H1462" s="100" t="s">
        <v>1273</v>
      </c>
      <c r="I1462" s="100">
        <v>95.02</v>
      </c>
      <c r="J1462" s="100"/>
      <c r="K1462" s="100">
        <v>-95.02</v>
      </c>
    </row>
    <row r="1463" spans="1:11" x14ac:dyDescent="0.3">
      <c r="A1463" s="100" t="s">
        <v>142</v>
      </c>
      <c r="B1463" s="100" t="s">
        <v>151</v>
      </c>
      <c r="C1463" s="100" t="s">
        <v>4</v>
      </c>
      <c r="D1463" s="101">
        <v>44141</v>
      </c>
      <c r="E1463" s="100" t="s">
        <v>985</v>
      </c>
      <c r="F1463" s="100" t="s">
        <v>234</v>
      </c>
      <c r="G1463" s="100" t="s">
        <v>1237</v>
      </c>
      <c r="H1463" s="100" t="s">
        <v>1281</v>
      </c>
      <c r="I1463" s="100">
        <v>100</v>
      </c>
      <c r="J1463" s="100"/>
      <c r="K1463" s="100">
        <v>-100</v>
      </c>
    </row>
    <row r="1464" spans="1:11" x14ac:dyDescent="0.3">
      <c r="A1464" s="100" t="s">
        <v>142</v>
      </c>
      <c r="B1464" s="100" t="s">
        <v>151</v>
      </c>
      <c r="C1464" s="100" t="s">
        <v>4</v>
      </c>
      <c r="D1464" s="101">
        <v>44141</v>
      </c>
      <c r="E1464" s="100" t="s">
        <v>985</v>
      </c>
      <c r="F1464" s="100" t="s">
        <v>234</v>
      </c>
      <c r="G1464" s="100" t="s">
        <v>1237</v>
      </c>
      <c r="H1464" s="100" t="s">
        <v>808</v>
      </c>
      <c r="I1464" s="100">
        <v>42.43</v>
      </c>
      <c r="J1464" s="100"/>
      <c r="K1464" s="100">
        <v>-42.43</v>
      </c>
    </row>
    <row r="1465" spans="1:11" x14ac:dyDescent="0.3">
      <c r="A1465" s="100" t="s">
        <v>142</v>
      </c>
      <c r="B1465" s="100" t="s">
        <v>151</v>
      </c>
      <c r="C1465" s="100" t="s">
        <v>4</v>
      </c>
      <c r="D1465" s="101">
        <v>44141</v>
      </c>
      <c r="E1465" s="100" t="s">
        <v>985</v>
      </c>
      <c r="F1465" s="100" t="s">
        <v>234</v>
      </c>
      <c r="G1465" s="100" t="s">
        <v>1237</v>
      </c>
      <c r="H1465" s="100" t="s">
        <v>1273</v>
      </c>
      <c r="I1465" s="100">
        <v>45.16</v>
      </c>
      <c r="J1465" s="100"/>
      <c r="K1465" s="100">
        <v>-45.16</v>
      </c>
    </row>
    <row r="1466" spans="1:11" x14ac:dyDescent="0.3">
      <c r="A1466" s="100" t="s">
        <v>142</v>
      </c>
      <c r="B1466" s="100" t="s">
        <v>151</v>
      </c>
      <c r="C1466" s="100" t="s">
        <v>4</v>
      </c>
      <c r="D1466" s="101">
        <v>44141</v>
      </c>
      <c r="E1466" s="100" t="s">
        <v>985</v>
      </c>
      <c r="F1466" s="100" t="s">
        <v>234</v>
      </c>
      <c r="G1466" s="100" t="s">
        <v>1237</v>
      </c>
      <c r="H1466" s="100" t="s">
        <v>805</v>
      </c>
      <c r="I1466" s="100">
        <v>54.32</v>
      </c>
      <c r="J1466" s="100"/>
      <c r="K1466" s="100">
        <v>-54.32</v>
      </c>
    </row>
    <row r="1467" spans="1:11" x14ac:dyDescent="0.3">
      <c r="A1467" s="100" t="s">
        <v>142</v>
      </c>
      <c r="B1467" s="100" t="s">
        <v>151</v>
      </c>
      <c r="C1467" s="100" t="s">
        <v>4</v>
      </c>
      <c r="D1467" s="101">
        <v>44141</v>
      </c>
      <c r="E1467" s="100" t="s">
        <v>985</v>
      </c>
      <c r="F1467" s="100" t="s">
        <v>234</v>
      </c>
      <c r="G1467" s="100" t="s">
        <v>1237</v>
      </c>
      <c r="H1467" s="100" t="s">
        <v>812</v>
      </c>
      <c r="I1467" s="100">
        <v>69</v>
      </c>
      <c r="J1467" s="100"/>
      <c r="K1467" s="100">
        <v>-69</v>
      </c>
    </row>
    <row r="1468" spans="1:11" x14ac:dyDescent="0.3">
      <c r="A1468" s="100" t="s">
        <v>142</v>
      </c>
      <c r="B1468" s="100" t="s">
        <v>151</v>
      </c>
      <c r="C1468" s="100" t="s">
        <v>4</v>
      </c>
      <c r="D1468" s="101">
        <v>44141</v>
      </c>
      <c r="E1468" s="100" t="s">
        <v>985</v>
      </c>
      <c r="F1468" s="100" t="s">
        <v>234</v>
      </c>
      <c r="G1468" s="100" t="s">
        <v>1237</v>
      </c>
      <c r="H1468" s="100" t="s">
        <v>1283</v>
      </c>
      <c r="I1468" s="100">
        <v>18.16</v>
      </c>
      <c r="J1468" s="100"/>
      <c r="K1468" s="100">
        <v>-18.16</v>
      </c>
    </row>
    <row r="1469" spans="1:11" x14ac:dyDescent="0.3">
      <c r="A1469" s="100" t="s">
        <v>142</v>
      </c>
      <c r="B1469" s="100" t="s">
        <v>151</v>
      </c>
      <c r="C1469" s="100" t="s">
        <v>4</v>
      </c>
      <c r="D1469" s="101">
        <v>44141</v>
      </c>
      <c r="E1469" s="100" t="s">
        <v>985</v>
      </c>
      <c r="F1469" s="100" t="s">
        <v>234</v>
      </c>
      <c r="G1469" s="100" t="s">
        <v>1237</v>
      </c>
      <c r="H1469" s="100" t="s">
        <v>1287</v>
      </c>
      <c r="I1469" s="100"/>
      <c r="J1469" s="100">
        <v>323.52</v>
      </c>
      <c r="K1469" s="100">
        <v>323.52</v>
      </c>
    </row>
    <row r="1470" spans="1:11" x14ac:dyDescent="0.3">
      <c r="A1470" s="100" t="s">
        <v>142</v>
      </c>
      <c r="B1470" s="100" t="s">
        <v>151</v>
      </c>
      <c r="C1470" s="100" t="s">
        <v>4</v>
      </c>
      <c r="D1470" s="101">
        <v>44141</v>
      </c>
      <c r="E1470" s="100" t="s">
        <v>985</v>
      </c>
      <c r="F1470" s="100" t="s">
        <v>234</v>
      </c>
      <c r="G1470" s="100" t="s">
        <v>1237</v>
      </c>
      <c r="H1470" s="100" t="s">
        <v>814</v>
      </c>
      <c r="I1470" s="100"/>
      <c r="J1470" s="100">
        <v>20</v>
      </c>
      <c r="K1470" s="100">
        <v>20</v>
      </c>
    </row>
    <row r="1471" spans="1:11" x14ac:dyDescent="0.3">
      <c r="A1471" s="100" t="s">
        <v>142</v>
      </c>
      <c r="B1471" s="100" t="s">
        <v>151</v>
      </c>
      <c r="C1471" s="100" t="s">
        <v>4</v>
      </c>
      <c r="D1471" s="101">
        <v>44141</v>
      </c>
      <c r="E1471" s="100" t="s">
        <v>985</v>
      </c>
      <c r="F1471" s="100" t="s">
        <v>234</v>
      </c>
      <c r="G1471" s="100" t="s">
        <v>1237</v>
      </c>
      <c r="H1471" s="100" t="s">
        <v>1272</v>
      </c>
      <c r="I1471" s="100"/>
      <c r="J1471" s="100">
        <v>33.96</v>
      </c>
      <c r="K1471" s="100">
        <v>33.96</v>
      </c>
    </row>
    <row r="1472" spans="1:11" x14ac:dyDescent="0.3">
      <c r="A1472" s="100" t="s">
        <v>142</v>
      </c>
      <c r="B1472" s="100" t="s">
        <v>151</v>
      </c>
      <c r="C1472" s="100" t="s">
        <v>4</v>
      </c>
      <c r="D1472" s="101">
        <v>44174</v>
      </c>
      <c r="E1472" s="100" t="s">
        <v>1407</v>
      </c>
      <c r="F1472" s="100" t="s">
        <v>234</v>
      </c>
      <c r="G1472" s="100" t="s">
        <v>1516</v>
      </c>
      <c r="H1472" s="100" t="s">
        <v>1261</v>
      </c>
      <c r="I1472" s="100">
        <v>453.36</v>
      </c>
      <c r="J1472" s="100"/>
      <c r="K1472" s="100">
        <v>-453.36</v>
      </c>
    </row>
    <row r="1473" spans="1:11" x14ac:dyDescent="0.3">
      <c r="A1473" s="100" t="s">
        <v>142</v>
      </c>
      <c r="B1473" s="100" t="s">
        <v>151</v>
      </c>
      <c r="C1473" s="100" t="s">
        <v>4</v>
      </c>
      <c r="D1473" s="101">
        <v>44174</v>
      </c>
      <c r="E1473" s="100" t="s">
        <v>1407</v>
      </c>
      <c r="F1473" s="100" t="s">
        <v>234</v>
      </c>
      <c r="G1473" s="100" t="s">
        <v>1516</v>
      </c>
      <c r="H1473" s="100" t="s">
        <v>1524</v>
      </c>
      <c r="I1473" s="100">
        <v>42.38</v>
      </c>
      <c r="J1473" s="100"/>
      <c r="K1473" s="100">
        <v>-42.38</v>
      </c>
    </row>
    <row r="1474" spans="1:11" x14ac:dyDescent="0.3">
      <c r="A1474" s="100" t="s">
        <v>142</v>
      </c>
      <c r="B1474" s="100" t="s">
        <v>151</v>
      </c>
      <c r="C1474" s="100" t="s">
        <v>4</v>
      </c>
      <c r="D1474" s="101">
        <v>44174</v>
      </c>
      <c r="E1474" s="100" t="s">
        <v>1407</v>
      </c>
      <c r="F1474" s="100" t="s">
        <v>234</v>
      </c>
      <c r="G1474" s="100" t="s">
        <v>1516</v>
      </c>
      <c r="H1474" s="100" t="s">
        <v>1527</v>
      </c>
      <c r="I1474" s="100">
        <v>16.04</v>
      </c>
      <c r="J1474" s="100"/>
      <c r="K1474" s="100">
        <v>-16.04</v>
      </c>
    </row>
    <row r="1475" spans="1:11" x14ac:dyDescent="0.3">
      <c r="A1475" s="100" t="s">
        <v>142</v>
      </c>
      <c r="B1475" s="100" t="s">
        <v>151</v>
      </c>
      <c r="C1475" s="100" t="s">
        <v>4</v>
      </c>
      <c r="D1475" s="101">
        <v>44174</v>
      </c>
      <c r="E1475" s="100" t="s">
        <v>1407</v>
      </c>
      <c r="F1475" s="100" t="s">
        <v>234</v>
      </c>
      <c r="G1475" s="100" t="s">
        <v>1516</v>
      </c>
      <c r="H1475" s="100" t="s">
        <v>803</v>
      </c>
      <c r="I1475" s="100">
        <v>80</v>
      </c>
      <c r="J1475" s="100"/>
      <c r="K1475" s="100">
        <v>-80</v>
      </c>
    </row>
    <row r="1476" spans="1:11" x14ac:dyDescent="0.3">
      <c r="A1476" s="100" t="s">
        <v>142</v>
      </c>
      <c r="B1476" s="100" t="s">
        <v>151</v>
      </c>
      <c r="C1476" s="100" t="s">
        <v>4</v>
      </c>
      <c r="D1476" s="101">
        <v>44174</v>
      </c>
      <c r="E1476" s="100" t="s">
        <v>1407</v>
      </c>
      <c r="F1476" s="100" t="s">
        <v>234</v>
      </c>
      <c r="G1476" s="100" t="s">
        <v>1516</v>
      </c>
      <c r="H1476" s="100" t="s">
        <v>295</v>
      </c>
      <c r="I1476" s="100">
        <v>19.899999999999999</v>
      </c>
      <c r="J1476" s="100"/>
      <c r="K1476" s="100">
        <v>-19.899999999999999</v>
      </c>
    </row>
    <row r="1477" spans="1:11" x14ac:dyDescent="0.3">
      <c r="A1477" s="100" t="s">
        <v>142</v>
      </c>
      <c r="B1477" s="100" t="s">
        <v>151</v>
      </c>
      <c r="C1477" s="100" t="s">
        <v>4</v>
      </c>
      <c r="D1477" s="101">
        <v>44174</v>
      </c>
      <c r="E1477" s="100" t="s">
        <v>1407</v>
      </c>
      <c r="F1477" s="100" t="s">
        <v>234</v>
      </c>
      <c r="G1477" s="100" t="s">
        <v>1516</v>
      </c>
      <c r="H1477" s="100" t="s">
        <v>295</v>
      </c>
      <c r="I1477" s="100">
        <v>53.77</v>
      </c>
      <c r="J1477" s="100"/>
      <c r="K1477" s="100">
        <v>-53.77</v>
      </c>
    </row>
    <row r="1478" spans="1:11" x14ac:dyDescent="0.3">
      <c r="A1478" s="100" t="s">
        <v>142</v>
      </c>
      <c r="B1478" s="100" t="s">
        <v>151</v>
      </c>
      <c r="C1478" s="100" t="s">
        <v>4</v>
      </c>
      <c r="D1478" s="101">
        <v>44174</v>
      </c>
      <c r="E1478" s="100" t="s">
        <v>1407</v>
      </c>
      <c r="F1478" s="100" t="s">
        <v>234</v>
      </c>
      <c r="G1478" s="100" t="s">
        <v>1516</v>
      </c>
      <c r="H1478" s="100" t="s">
        <v>804</v>
      </c>
      <c r="I1478" s="100">
        <v>35</v>
      </c>
      <c r="J1478" s="100"/>
      <c r="K1478" s="100">
        <v>-35</v>
      </c>
    </row>
    <row r="1479" spans="1:11" x14ac:dyDescent="0.3">
      <c r="A1479" s="100" t="s">
        <v>142</v>
      </c>
      <c r="B1479" s="100" t="s">
        <v>151</v>
      </c>
      <c r="C1479" s="100" t="s">
        <v>4</v>
      </c>
      <c r="D1479" s="101">
        <v>44174</v>
      </c>
      <c r="E1479" s="100" t="s">
        <v>1407</v>
      </c>
      <c r="F1479" s="100" t="s">
        <v>234</v>
      </c>
      <c r="G1479" s="100" t="s">
        <v>1516</v>
      </c>
      <c r="H1479" s="100" t="s">
        <v>1525</v>
      </c>
      <c r="I1479" s="100">
        <v>58.81</v>
      </c>
      <c r="J1479" s="100"/>
      <c r="K1479" s="100">
        <v>-58.81</v>
      </c>
    </row>
    <row r="1480" spans="1:11" x14ac:dyDescent="0.3">
      <c r="A1480" s="100" t="s">
        <v>142</v>
      </c>
      <c r="B1480" s="100" t="s">
        <v>151</v>
      </c>
      <c r="C1480" s="100" t="s">
        <v>4</v>
      </c>
      <c r="D1480" s="101">
        <v>44174</v>
      </c>
      <c r="E1480" s="100" t="s">
        <v>1407</v>
      </c>
      <c r="F1480" s="100" t="s">
        <v>234</v>
      </c>
      <c r="G1480" s="100" t="s">
        <v>1516</v>
      </c>
      <c r="H1480" s="100" t="s">
        <v>1526</v>
      </c>
      <c r="I1480" s="100">
        <v>34.020000000000003</v>
      </c>
      <c r="J1480" s="100"/>
      <c r="K1480" s="100">
        <v>-34.020000000000003</v>
      </c>
    </row>
    <row r="1481" spans="1:11" x14ac:dyDescent="0.3">
      <c r="A1481" s="100" t="s">
        <v>142</v>
      </c>
      <c r="B1481" s="100" t="s">
        <v>151</v>
      </c>
      <c r="C1481" s="100" t="s">
        <v>4</v>
      </c>
      <c r="D1481" s="101">
        <v>44174</v>
      </c>
      <c r="E1481" s="100" t="s">
        <v>1407</v>
      </c>
      <c r="F1481" s="100" t="s">
        <v>234</v>
      </c>
      <c r="G1481" s="100" t="s">
        <v>1516</v>
      </c>
      <c r="H1481" s="100" t="s">
        <v>1526</v>
      </c>
      <c r="I1481" s="100">
        <v>35.07</v>
      </c>
      <c r="J1481" s="100"/>
      <c r="K1481" s="100">
        <v>-35.07</v>
      </c>
    </row>
    <row r="1482" spans="1:11" x14ac:dyDescent="0.3">
      <c r="A1482" s="100" t="s">
        <v>142</v>
      </c>
      <c r="B1482" s="100" t="s">
        <v>151</v>
      </c>
      <c r="C1482" s="100" t="s">
        <v>4</v>
      </c>
      <c r="D1482" s="101">
        <v>44174</v>
      </c>
      <c r="E1482" s="100" t="s">
        <v>1407</v>
      </c>
      <c r="F1482" s="100" t="s">
        <v>234</v>
      </c>
      <c r="G1482" s="100" t="s">
        <v>1516</v>
      </c>
      <c r="H1482" s="100" t="s">
        <v>1526</v>
      </c>
      <c r="I1482" s="100">
        <v>36.82</v>
      </c>
      <c r="J1482" s="100"/>
      <c r="K1482" s="100">
        <v>-36.82</v>
      </c>
    </row>
    <row r="1483" spans="1:11" x14ac:dyDescent="0.3">
      <c r="A1483" s="100" t="s">
        <v>142</v>
      </c>
      <c r="B1483" s="100" t="s">
        <v>151</v>
      </c>
      <c r="C1483" s="100" t="s">
        <v>4</v>
      </c>
      <c r="D1483" s="101">
        <v>44174</v>
      </c>
      <c r="E1483" s="100" t="s">
        <v>1407</v>
      </c>
      <c r="F1483" s="100" t="s">
        <v>234</v>
      </c>
      <c r="G1483" s="100" t="s">
        <v>1516</v>
      </c>
      <c r="H1483" s="100" t="s">
        <v>1526</v>
      </c>
      <c r="I1483" s="100">
        <v>44.73</v>
      </c>
      <c r="J1483" s="100"/>
      <c r="K1483" s="100">
        <v>-44.73</v>
      </c>
    </row>
    <row r="1484" spans="1:11" x14ac:dyDescent="0.3">
      <c r="A1484" s="100" t="s">
        <v>142</v>
      </c>
      <c r="B1484" s="100" t="s">
        <v>151</v>
      </c>
      <c r="C1484" s="100" t="s">
        <v>4</v>
      </c>
      <c r="D1484" s="101">
        <v>44174</v>
      </c>
      <c r="E1484" s="100" t="s">
        <v>1407</v>
      </c>
      <c r="F1484" s="100" t="s">
        <v>234</v>
      </c>
      <c r="G1484" s="100" t="s">
        <v>1516</v>
      </c>
      <c r="H1484" s="100" t="s">
        <v>808</v>
      </c>
      <c r="I1484" s="100">
        <v>500</v>
      </c>
      <c r="J1484" s="100"/>
      <c r="K1484" s="100">
        <v>-500</v>
      </c>
    </row>
    <row r="1485" spans="1:11" x14ac:dyDescent="0.3">
      <c r="A1485" s="100" t="s">
        <v>142</v>
      </c>
      <c r="B1485" s="100" t="s">
        <v>151</v>
      </c>
      <c r="C1485" s="100" t="s">
        <v>4</v>
      </c>
      <c r="D1485" s="101">
        <v>44174</v>
      </c>
      <c r="E1485" s="100" t="s">
        <v>1407</v>
      </c>
      <c r="F1485" s="100" t="s">
        <v>234</v>
      </c>
      <c r="G1485" s="100" t="s">
        <v>1516</v>
      </c>
      <c r="H1485" s="100" t="s">
        <v>808</v>
      </c>
      <c r="I1485" s="100">
        <v>800</v>
      </c>
      <c r="J1485" s="100"/>
      <c r="K1485" s="100">
        <v>-800</v>
      </c>
    </row>
    <row r="1486" spans="1:11" x14ac:dyDescent="0.3">
      <c r="A1486" s="100" t="s">
        <v>142</v>
      </c>
      <c r="B1486" s="100" t="s">
        <v>151</v>
      </c>
      <c r="C1486" s="100" t="s">
        <v>4</v>
      </c>
      <c r="D1486" s="101">
        <v>44174</v>
      </c>
      <c r="E1486" s="100" t="s">
        <v>1407</v>
      </c>
      <c r="F1486" s="100" t="s">
        <v>234</v>
      </c>
      <c r="G1486" s="100" t="s">
        <v>1516</v>
      </c>
      <c r="H1486" s="100" t="s">
        <v>803</v>
      </c>
      <c r="I1486" s="100">
        <v>14.78</v>
      </c>
      <c r="J1486" s="100"/>
      <c r="K1486" s="100">
        <v>-14.78</v>
      </c>
    </row>
    <row r="1487" spans="1:11" x14ac:dyDescent="0.3">
      <c r="A1487" s="100" t="s">
        <v>142</v>
      </c>
      <c r="B1487" s="100" t="s">
        <v>151</v>
      </c>
      <c r="C1487" s="100" t="s">
        <v>4</v>
      </c>
      <c r="D1487" s="101">
        <v>44174</v>
      </c>
      <c r="E1487" s="100" t="s">
        <v>1407</v>
      </c>
      <c r="F1487" s="100" t="s">
        <v>234</v>
      </c>
      <c r="G1487" s="100" t="s">
        <v>1516</v>
      </c>
      <c r="H1487" s="100" t="s">
        <v>811</v>
      </c>
      <c r="I1487" s="100">
        <v>9.7200000000000006</v>
      </c>
      <c r="J1487" s="100"/>
      <c r="K1487" s="100">
        <v>-9.7200000000000006</v>
      </c>
    </row>
    <row r="1488" spans="1:11" x14ac:dyDescent="0.3">
      <c r="A1488" s="100" t="s">
        <v>142</v>
      </c>
      <c r="B1488" s="100" t="s">
        <v>151</v>
      </c>
      <c r="C1488" s="100" t="s">
        <v>4</v>
      </c>
      <c r="D1488" s="101">
        <v>44174</v>
      </c>
      <c r="E1488" s="100" t="s">
        <v>1407</v>
      </c>
      <c r="F1488" s="100" t="s">
        <v>234</v>
      </c>
      <c r="G1488" s="100" t="s">
        <v>1516</v>
      </c>
      <c r="H1488" s="100" t="s">
        <v>793</v>
      </c>
      <c r="I1488" s="100">
        <v>59.51</v>
      </c>
      <c r="J1488" s="100"/>
      <c r="K1488" s="100">
        <v>-59.51</v>
      </c>
    </row>
    <row r="1489" spans="1:11" x14ac:dyDescent="0.3">
      <c r="A1489" s="100" t="s">
        <v>142</v>
      </c>
      <c r="B1489" s="100" t="s">
        <v>151</v>
      </c>
      <c r="C1489" s="100" t="s">
        <v>4</v>
      </c>
      <c r="D1489" s="101">
        <v>44174</v>
      </c>
      <c r="E1489" s="100" t="s">
        <v>1407</v>
      </c>
      <c r="F1489" s="100" t="s">
        <v>234</v>
      </c>
      <c r="G1489" s="100" t="s">
        <v>1516</v>
      </c>
      <c r="H1489" s="100" t="s">
        <v>1273</v>
      </c>
      <c r="I1489" s="100">
        <v>113.52</v>
      </c>
      <c r="J1489" s="100"/>
      <c r="K1489" s="100">
        <v>-113.52</v>
      </c>
    </row>
    <row r="1490" spans="1:11" x14ac:dyDescent="0.3">
      <c r="A1490" s="100" t="s">
        <v>142</v>
      </c>
      <c r="B1490" s="100" t="s">
        <v>151</v>
      </c>
      <c r="C1490" s="100" t="s">
        <v>4</v>
      </c>
      <c r="D1490" s="101">
        <v>44174</v>
      </c>
      <c r="E1490" s="100" t="s">
        <v>1407</v>
      </c>
      <c r="F1490" s="100" t="s">
        <v>234</v>
      </c>
      <c r="G1490" s="100" t="s">
        <v>1516</v>
      </c>
      <c r="H1490" s="100" t="s">
        <v>808</v>
      </c>
      <c r="I1490" s="100">
        <v>15.73</v>
      </c>
      <c r="J1490" s="100"/>
      <c r="K1490" s="100">
        <v>-15.73</v>
      </c>
    </row>
    <row r="1491" spans="1:11" x14ac:dyDescent="0.3">
      <c r="A1491" s="100" t="s">
        <v>142</v>
      </c>
      <c r="B1491" s="100" t="s">
        <v>151</v>
      </c>
      <c r="C1491" s="100" t="s">
        <v>4</v>
      </c>
      <c r="D1491" s="101">
        <v>44174</v>
      </c>
      <c r="E1491" s="100" t="s">
        <v>1407</v>
      </c>
      <c r="F1491" s="100" t="s">
        <v>234</v>
      </c>
      <c r="G1491" s="100" t="s">
        <v>1516</v>
      </c>
      <c r="H1491" s="100" t="s">
        <v>803</v>
      </c>
      <c r="I1491" s="100">
        <v>1039.54</v>
      </c>
      <c r="J1491" s="100"/>
      <c r="K1491" s="100">
        <v>-1039.54</v>
      </c>
    </row>
    <row r="1492" spans="1:11" x14ac:dyDescent="0.3">
      <c r="A1492" s="100" t="s">
        <v>142</v>
      </c>
      <c r="B1492" s="100" t="s">
        <v>151</v>
      </c>
      <c r="C1492" s="100" t="s">
        <v>4</v>
      </c>
      <c r="D1492" s="101">
        <v>44174</v>
      </c>
      <c r="E1492" s="100" t="s">
        <v>1407</v>
      </c>
      <c r="F1492" s="100" t="s">
        <v>234</v>
      </c>
      <c r="G1492" s="100" t="s">
        <v>1516</v>
      </c>
      <c r="H1492" s="100" t="s">
        <v>806</v>
      </c>
      <c r="I1492" s="100">
        <v>130.76</v>
      </c>
      <c r="J1492" s="100"/>
      <c r="K1492" s="100">
        <v>-130.76</v>
      </c>
    </row>
    <row r="1493" spans="1:11" x14ac:dyDescent="0.3">
      <c r="A1493" s="100" t="s">
        <v>142</v>
      </c>
      <c r="B1493" s="100" t="s">
        <v>151</v>
      </c>
      <c r="C1493" s="100" t="s">
        <v>4</v>
      </c>
      <c r="D1493" s="101">
        <v>44174</v>
      </c>
      <c r="E1493" s="100" t="s">
        <v>1407</v>
      </c>
      <c r="F1493" s="100" t="s">
        <v>234</v>
      </c>
      <c r="G1493" s="100" t="s">
        <v>1516</v>
      </c>
      <c r="H1493" s="100" t="s">
        <v>801</v>
      </c>
      <c r="I1493" s="100">
        <v>7.99</v>
      </c>
      <c r="J1493" s="100"/>
      <c r="K1493" s="100">
        <v>-7.99</v>
      </c>
    </row>
    <row r="1494" spans="1:11" x14ac:dyDescent="0.3">
      <c r="A1494" s="100" t="s">
        <v>142</v>
      </c>
      <c r="B1494" s="100" t="s">
        <v>151</v>
      </c>
      <c r="C1494" s="100" t="s">
        <v>4</v>
      </c>
      <c r="D1494" s="101">
        <v>44174</v>
      </c>
      <c r="E1494" s="100" t="s">
        <v>1407</v>
      </c>
      <c r="F1494" s="100" t="s">
        <v>234</v>
      </c>
      <c r="G1494" s="100" t="s">
        <v>1516</v>
      </c>
      <c r="H1494" s="100" t="s">
        <v>296</v>
      </c>
      <c r="I1494" s="100">
        <v>9.9700000000000006</v>
      </c>
      <c r="J1494" s="100"/>
      <c r="K1494" s="100">
        <v>-9.9700000000000006</v>
      </c>
    </row>
    <row r="1495" spans="1:11" x14ac:dyDescent="0.3">
      <c r="A1495" s="100" t="s">
        <v>142</v>
      </c>
      <c r="B1495" s="100" t="s">
        <v>151</v>
      </c>
      <c r="C1495" s="100" t="s">
        <v>4</v>
      </c>
      <c r="D1495" s="101">
        <v>44174</v>
      </c>
      <c r="E1495" s="100" t="s">
        <v>1407</v>
      </c>
      <c r="F1495" s="100" t="s">
        <v>234</v>
      </c>
      <c r="G1495" s="100" t="s">
        <v>1516</v>
      </c>
      <c r="H1495" s="100" t="s">
        <v>1534</v>
      </c>
      <c r="I1495" s="100">
        <v>47.77</v>
      </c>
      <c r="J1495" s="100"/>
      <c r="K1495" s="100">
        <v>-47.77</v>
      </c>
    </row>
    <row r="1496" spans="1:11" x14ac:dyDescent="0.3">
      <c r="A1496" s="100" t="s">
        <v>142</v>
      </c>
      <c r="B1496" s="100" t="s">
        <v>151</v>
      </c>
      <c r="C1496" s="100" t="s">
        <v>4</v>
      </c>
      <c r="D1496" s="101">
        <v>44174</v>
      </c>
      <c r="E1496" s="100" t="s">
        <v>1407</v>
      </c>
      <c r="F1496" s="100" t="s">
        <v>234</v>
      </c>
      <c r="G1496" s="100" t="s">
        <v>1516</v>
      </c>
      <c r="H1496" s="100" t="s">
        <v>1534</v>
      </c>
      <c r="I1496" s="100">
        <v>95.94</v>
      </c>
      <c r="J1496" s="100"/>
      <c r="K1496" s="100">
        <v>-95.94</v>
      </c>
    </row>
    <row r="1497" spans="1:11" x14ac:dyDescent="0.3">
      <c r="A1497" s="100" t="s">
        <v>142</v>
      </c>
      <c r="B1497" s="100" t="s">
        <v>151</v>
      </c>
      <c r="C1497" s="100" t="s">
        <v>4</v>
      </c>
      <c r="D1497" s="101">
        <v>44174</v>
      </c>
      <c r="E1497" s="100" t="s">
        <v>1407</v>
      </c>
      <c r="F1497" s="100" t="s">
        <v>234</v>
      </c>
      <c r="G1497" s="100" t="s">
        <v>1516</v>
      </c>
      <c r="H1497" s="100" t="s">
        <v>797</v>
      </c>
      <c r="I1497" s="100">
        <v>12.98</v>
      </c>
      <c r="J1497" s="100"/>
      <c r="K1497" s="100">
        <v>-12.98</v>
      </c>
    </row>
    <row r="1498" spans="1:11" x14ac:dyDescent="0.3">
      <c r="A1498" s="100" t="s">
        <v>142</v>
      </c>
      <c r="B1498" s="100" t="s">
        <v>151</v>
      </c>
      <c r="C1498" s="100" t="s">
        <v>4</v>
      </c>
      <c r="D1498" s="101">
        <v>44174</v>
      </c>
      <c r="E1498" s="100" t="s">
        <v>1407</v>
      </c>
      <c r="F1498" s="100" t="s">
        <v>234</v>
      </c>
      <c r="G1498" s="100" t="s">
        <v>1516</v>
      </c>
      <c r="H1498" s="100" t="s">
        <v>797</v>
      </c>
      <c r="I1498" s="100">
        <v>107.17</v>
      </c>
      <c r="J1498" s="100"/>
      <c r="K1498" s="100">
        <v>-107.17</v>
      </c>
    </row>
    <row r="1499" spans="1:11" x14ac:dyDescent="0.3">
      <c r="A1499" s="100" t="s">
        <v>142</v>
      </c>
      <c r="B1499" s="100" t="s">
        <v>151</v>
      </c>
      <c r="C1499" s="100" t="s">
        <v>4</v>
      </c>
      <c r="D1499" s="101">
        <v>44174</v>
      </c>
      <c r="E1499" s="100" t="s">
        <v>1407</v>
      </c>
      <c r="F1499" s="100" t="s">
        <v>234</v>
      </c>
      <c r="G1499" s="100" t="s">
        <v>1516</v>
      </c>
      <c r="H1499" s="100" t="s">
        <v>1273</v>
      </c>
      <c r="I1499" s="100">
        <v>14.61</v>
      </c>
      <c r="J1499" s="100"/>
      <c r="K1499" s="100">
        <v>-14.61</v>
      </c>
    </row>
    <row r="1500" spans="1:11" x14ac:dyDescent="0.3">
      <c r="A1500" s="100" t="s">
        <v>142</v>
      </c>
      <c r="B1500" s="100" t="s">
        <v>151</v>
      </c>
      <c r="C1500" s="100" t="s">
        <v>4</v>
      </c>
      <c r="D1500" s="101">
        <v>44174</v>
      </c>
      <c r="E1500" s="100" t="s">
        <v>1407</v>
      </c>
      <c r="F1500" s="100" t="s">
        <v>234</v>
      </c>
      <c r="G1500" s="100" t="s">
        <v>1516</v>
      </c>
      <c r="H1500" s="100" t="s">
        <v>1273</v>
      </c>
      <c r="I1500" s="100">
        <v>87.67</v>
      </c>
      <c r="J1500" s="100"/>
      <c r="K1500" s="100">
        <v>-87.67</v>
      </c>
    </row>
    <row r="1501" spans="1:11" x14ac:dyDescent="0.3">
      <c r="A1501" s="100" t="s">
        <v>142</v>
      </c>
      <c r="B1501" s="100" t="s">
        <v>151</v>
      </c>
      <c r="C1501" s="100" t="s">
        <v>4</v>
      </c>
      <c r="D1501" s="101">
        <v>44174</v>
      </c>
      <c r="E1501" s="100" t="s">
        <v>1407</v>
      </c>
      <c r="F1501" s="100" t="s">
        <v>234</v>
      </c>
      <c r="G1501" s="100" t="s">
        <v>1516</v>
      </c>
      <c r="H1501" s="100" t="s">
        <v>797</v>
      </c>
      <c r="I1501" s="100">
        <v>23.76</v>
      </c>
      <c r="J1501" s="100"/>
      <c r="K1501" s="100">
        <v>-23.76</v>
      </c>
    </row>
    <row r="1502" spans="1:11" x14ac:dyDescent="0.3">
      <c r="A1502" s="100" t="s">
        <v>142</v>
      </c>
      <c r="B1502" s="100" t="s">
        <v>151</v>
      </c>
      <c r="C1502" s="100" t="s">
        <v>4</v>
      </c>
      <c r="D1502" s="101">
        <v>44174</v>
      </c>
      <c r="E1502" s="100" t="s">
        <v>1407</v>
      </c>
      <c r="F1502" s="100" t="s">
        <v>234</v>
      </c>
      <c r="G1502" s="100" t="s">
        <v>1516</v>
      </c>
      <c r="H1502" s="100" t="s">
        <v>804</v>
      </c>
      <c r="I1502" s="100">
        <v>15.12</v>
      </c>
      <c r="J1502" s="100"/>
      <c r="K1502" s="100">
        <v>-15.12</v>
      </c>
    </row>
    <row r="1503" spans="1:11" x14ac:dyDescent="0.3">
      <c r="A1503" s="100" t="s">
        <v>142</v>
      </c>
      <c r="B1503" s="100" t="s">
        <v>151</v>
      </c>
      <c r="C1503" s="100" t="s">
        <v>4</v>
      </c>
      <c r="D1503" s="101">
        <v>44174</v>
      </c>
      <c r="E1503" s="100" t="s">
        <v>1407</v>
      </c>
      <c r="F1503" s="100" t="s">
        <v>234</v>
      </c>
      <c r="G1503" s="100" t="s">
        <v>1516</v>
      </c>
      <c r="H1503" s="100" t="s">
        <v>1283</v>
      </c>
      <c r="I1503" s="100">
        <v>12.84</v>
      </c>
      <c r="J1503" s="100"/>
      <c r="K1503" s="100">
        <v>-12.84</v>
      </c>
    </row>
    <row r="1504" spans="1:11" x14ac:dyDescent="0.3">
      <c r="A1504" s="100" t="s">
        <v>142</v>
      </c>
      <c r="B1504" s="100" t="s">
        <v>151</v>
      </c>
      <c r="C1504" s="100" t="s">
        <v>4</v>
      </c>
      <c r="D1504" s="101">
        <v>44174</v>
      </c>
      <c r="E1504" s="100" t="s">
        <v>1407</v>
      </c>
      <c r="F1504" s="100" t="s">
        <v>234</v>
      </c>
      <c r="G1504" s="100" t="s">
        <v>1516</v>
      </c>
      <c r="H1504" s="100" t="s">
        <v>793</v>
      </c>
      <c r="I1504" s="100">
        <v>107.99</v>
      </c>
      <c r="J1504" s="100"/>
      <c r="K1504" s="100">
        <v>-107.99</v>
      </c>
    </row>
    <row r="1505" spans="1:11" x14ac:dyDescent="0.3">
      <c r="A1505" s="100" t="s">
        <v>142</v>
      </c>
      <c r="B1505" s="100" t="s">
        <v>151</v>
      </c>
      <c r="C1505" s="100" t="s">
        <v>4</v>
      </c>
      <c r="D1505" s="101">
        <v>44174</v>
      </c>
      <c r="E1505" s="100" t="s">
        <v>1407</v>
      </c>
      <c r="F1505" s="100" t="s">
        <v>234</v>
      </c>
      <c r="G1505" s="100" t="s">
        <v>1516</v>
      </c>
      <c r="H1505" s="100" t="s">
        <v>1273</v>
      </c>
      <c r="I1505" s="100">
        <v>34.950000000000003</v>
      </c>
      <c r="J1505" s="100"/>
      <c r="K1505" s="100">
        <v>-34.950000000000003</v>
      </c>
    </row>
    <row r="1506" spans="1:11" x14ac:dyDescent="0.3">
      <c r="A1506" s="100" t="s">
        <v>142</v>
      </c>
      <c r="B1506" s="100" t="s">
        <v>151</v>
      </c>
      <c r="C1506" s="100" t="s">
        <v>4</v>
      </c>
      <c r="D1506" s="101">
        <v>44174</v>
      </c>
      <c r="E1506" s="100" t="s">
        <v>1407</v>
      </c>
      <c r="F1506" s="100" t="s">
        <v>234</v>
      </c>
      <c r="G1506" s="100" t="s">
        <v>1516</v>
      </c>
      <c r="H1506" s="100" t="s">
        <v>808</v>
      </c>
      <c r="I1506" s="100">
        <v>54.33</v>
      </c>
      <c r="J1506" s="100"/>
      <c r="K1506" s="100">
        <v>-54.33</v>
      </c>
    </row>
    <row r="1507" spans="1:11" x14ac:dyDescent="0.3">
      <c r="A1507" s="100" t="s">
        <v>142</v>
      </c>
      <c r="B1507" s="100" t="s">
        <v>151</v>
      </c>
      <c r="C1507" s="100" t="s">
        <v>4</v>
      </c>
      <c r="D1507" s="101">
        <v>44174</v>
      </c>
      <c r="E1507" s="100" t="s">
        <v>1407</v>
      </c>
      <c r="F1507" s="100" t="s">
        <v>234</v>
      </c>
      <c r="G1507" s="100" t="s">
        <v>1516</v>
      </c>
      <c r="H1507" s="100" t="s">
        <v>1283</v>
      </c>
      <c r="I1507" s="100">
        <v>112.97</v>
      </c>
      <c r="J1507" s="100"/>
      <c r="K1507" s="100">
        <v>-112.97</v>
      </c>
    </row>
    <row r="1508" spans="1:11" x14ac:dyDescent="0.3">
      <c r="A1508" s="100" t="s">
        <v>142</v>
      </c>
      <c r="B1508" s="100" t="s">
        <v>151</v>
      </c>
      <c r="C1508" s="100" t="s">
        <v>4</v>
      </c>
      <c r="D1508" s="101">
        <v>44174</v>
      </c>
      <c r="E1508" s="100" t="s">
        <v>1407</v>
      </c>
      <c r="F1508" s="100" t="s">
        <v>234</v>
      </c>
      <c r="G1508" s="100" t="s">
        <v>1516</v>
      </c>
      <c r="H1508" s="100" t="s">
        <v>1267</v>
      </c>
      <c r="I1508" s="100">
        <v>190.06</v>
      </c>
      <c r="J1508" s="100"/>
      <c r="K1508" s="100">
        <v>-190.06</v>
      </c>
    </row>
    <row r="1509" spans="1:11" x14ac:dyDescent="0.3">
      <c r="A1509" s="100" t="s">
        <v>142</v>
      </c>
      <c r="B1509" s="100" t="s">
        <v>151</v>
      </c>
      <c r="C1509" s="100" t="s">
        <v>4</v>
      </c>
      <c r="D1509" s="101">
        <v>44174</v>
      </c>
      <c r="E1509" s="100" t="s">
        <v>1407</v>
      </c>
      <c r="F1509" s="100" t="s">
        <v>234</v>
      </c>
      <c r="G1509" s="100" t="s">
        <v>1516</v>
      </c>
      <c r="H1509" s="100" t="s">
        <v>797</v>
      </c>
      <c r="I1509" s="100">
        <v>32.47</v>
      </c>
      <c r="J1509" s="100"/>
      <c r="K1509" s="100">
        <v>-32.47</v>
      </c>
    </row>
    <row r="1510" spans="1:11" x14ac:dyDescent="0.3">
      <c r="A1510" s="100" t="s">
        <v>142</v>
      </c>
      <c r="B1510" s="100" t="s">
        <v>151</v>
      </c>
      <c r="C1510" s="100" t="s">
        <v>4</v>
      </c>
      <c r="D1510" s="101">
        <v>44174</v>
      </c>
      <c r="E1510" s="100" t="s">
        <v>1407</v>
      </c>
      <c r="F1510" s="100" t="s">
        <v>234</v>
      </c>
      <c r="G1510" s="100" t="s">
        <v>1516</v>
      </c>
      <c r="H1510" s="100" t="s">
        <v>1531</v>
      </c>
      <c r="I1510" s="100">
        <v>48.58</v>
      </c>
      <c r="J1510" s="100"/>
      <c r="K1510" s="100">
        <v>-48.58</v>
      </c>
    </row>
    <row r="1511" spans="1:11" x14ac:dyDescent="0.3">
      <c r="A1511" s="100" t="s">
        <v>142</v>
      </c>
      <c r="B1511" s="100" t="s">
        <v>151</v>
      </c>
      <c r="C1511" s="100" t="s">
        <v>4</v>
      </c>
      <c r="D1511" s="101">
        <v>44174</v>
      </c>
      <c r="E1511" s="100" t="s">
        <v>1407</v>
      </c>
      <c r="F1511" s="100" t="s">
        <v>234</v>
      </c>
      <c r="G1511" s="100" t="s">
        <v>1516</v>
      </c>
      <c r="H1511" s="100" t="s">
        <v>808</v>
      </c>
      <c r="I1511" s="100">
        <v>300</v>
      </c>
      <c r="J1511" s="100"/>
      <c r="K1511" s="100">
        <v>-300</v>
      </c>
    </row>
    <row r="1512" spans="1:11" x14ac:dyDescent="0.3">
      <c r="A1512" s="100" t="s">
        <v>142</v>
      </c>
      <c r="B1512" s="100" t="s">
        <v>151</v>
      </c>
      <c r="C1512" s="100" t="s">
        <v>4</v>
      </c>
      <c r="D1512" s="101">
        <v>44174</v>
      </c>
      <c r="E1512" s="100" t="s">
        <v>1407</v>
      </c>
      <c r="F1512" s="100" t="s">
        <v>234</v>
      </c>
      <c r="G1512" s="100" t="s">
        <v>1516</v>
      </c>
      <c r="H1512" s="100" t="s">
        <v>803</v>
      </c>
      <c r="I1512" s="100">
        <v>25.73</v>
      </c>
      <c r="J1512" s="100"/>
      <c r="K1512" s="100">
        <v>-25.73</v>
      </c>
    </row>
    <row r="1513" spans="1:11" x14ac:dyDescent="0.3">
      <c r="A1513" s="100" t="s">
        <v>142</v>
      </c>
      <c r="B1513" s="100" t="s">
        <v>151</v>
      </c>
      <c r="C1513" s="100" t="s">
        <v>4</v>
      </c>
      <c r="D1513" s="101">
        <v>44174</v>
      </c>
      <c r="E1513" s="100" t="s">
        <v>1407</v>
      </c>
      <c r="F1513" s="100" t="s">
        <v>234</v>
      </c>
      <c r="G1513" s="100" t="s">
        <v>1516</v>
      </c>
      <c r="H1513" s="100" t="s">
        <v>1528</v>
      </c>
      <c r="I1513" s="100">
        <v>81</v>
      </c>
      <c r="J1513" s="100"/>
      <c r="K1513" s="100">
        <v>-81</v>
      </c>
    </row>
    <row r="1514" spans="1:11" x14ac:dyDescent="0.3">
      <c r="A1514" s="100" t="s">
        <v>142</v>
      </c>
      <c r="B1514" s="100" t="s">
        <v>151</v>
      </c>
      <c r="C1514" s="100" t="s">
        <v>4</v>
      </c>
      <c r="D1514" s="101">
        <v>44174</v>
      </c>
      <c r="E1514" s="100" t="s">
        <v>1407</v>
      </c>
      <c r="F1514" s="100" t="s">
        <v>234</v>
      </c>
      <c r="G1514" s="100" t="s">
        <v>1516</v>
      </c>
      <c r="H1514" s="100" t="s">
        <v>803</v>
      </c>
      <c r="I1514" s="100">
        <v>133.74</v>
      </c>
      <c r="J1514" s="100"/>
      <c r="K1514" s="100">
        <v>-133.74</v>
      </c>
    </row>
    <row r="1515" spans="1:11" x14ac:dyDescent="0.3">
      <c r="A1515" s="100" t="s">
        <v>142</v>
      </c>
      <c r="B1515" s="100" t="s">
        <v>151</v>
      </c>
      <c r="C1515" s="100" t="s">
        <v>4</v>
      </c>
      <c r="D1515" s="101">
        <v>44174</v>
      </c>
      <c r="E1515" s="100" t="s">
        <v>1407</v>
      </c>
      <c r="F1515" s="100" t="s">
        <v>234</v>
      </c>
      <c r="G1515" s="100" t="s">
        <v>1516</v>
      </c>
      <c r="H1515" s="100" t="s">
        <v>295</v>
      </c>
      <c r="I1515" s="100">
        <v>52.22</v>
      </c>
      <c r="J1515" s="100"/>
      <c r="K1515" s="100">
        <v>-52.22</v>
      </c>
    </row>
    <row r="1516" spans="1:11" x14ac:dyDescent="0.3">
      <c r="A1516" s="100" t="s">
        <v>142</v>
      </c>
      <c r="B1516" s="100" t="s">
        <v>151</v>
      </c>
      <c r="C1516" s="100" t="s">
        <v>4</v>
      </c>
      <c r="D1516" s="101">
        <v>44174</v>
      </c>
      <c r="E1516" s="100" t="s">
        <v>1407</v>
      </c>
      <c r="F1516" s="100" t="s">
        <v>234</v>
      </c>
      <c r="G1516" s="100" t="s">
        <v>1516</v>
      </c>
      <c r="H1516" s="100" t="s">
        <v>295</v>
      </c>
      <c r="I1516" s="100">
        <v>16.96</v>
      </c>
      <c r="J1516" s="100"/>
      <c r="K1516" s="100">
        <v>-16.96</v>
      </c>
    </row>
    <row r="1517" spans="1:11" x14ac:dyDescent="0.3">
      <c r="A1517" s="100" t="s">
        <v>142</v>
      </c>
      <c r="B1517" s="100" t="s">
        <v>151</v>
      </c>
      <c r="C1517" s="100" t="s">
        <v>4</v>
      </c>
      <c r="D1517" s="101">
        <v>44174</v>
      </c>
      <c r="E1517" s="100" t="s">
        <v>1407</v>
      </c>
      <c r="F1517" s="100" t="s">
        <v>234</v>
      </c>
      <c r="G1517" s="100" t="s">
        <v>1516</v>
      </c>
      <c r="H1517" s="100" t="s">
        <v>295</v>
      </c>
      <c r="I1517" s="100">
        <v>39.979999999999997</v>
      </c>
      <c r="J1517" s="100"/>
      <c r="K1517" s="100">
        <v>-39.979999999999997</v>
      </c>
    </row>
    <row r="1518" spans="1:11" x14ac:dyDescent="0.3">
      <c r="A1518" s="100" t="s">
        <v>142</v>
      </c>
      <c r="B1518" s="100" t="s">
        <v>151</v>
      </c>
      <c r="C1518" s="100" t="s">
        <v>4</v>
      </c>
      <c r="D1518" s="101">
        <v>44174</v>
      </c>
      <c r="E1518" s="100" t="s">
        <v>1407</v>
      </c>
      <c r="F1518" s="100" t="s">
        <v>234</v>
      </c>
      <c r="G1518" s="100" t="s">
        <v>1516</v>
      </c>
      <c r="H1518" s="100" t="s">
        <v>1278</v>
      </c>
      <c r="I1518" s="100">
        <v>1464.3</v>
      </c>
      <c r="J1518" s="100"/>
      <c r="K1518" s="100">
        <v>-1464.3</v>
      </c>
    </row>
    <row r="1519" spans="1:11" x14ac:dyDescent="0.3">
      <c r="A1519" s="100" t="s">
        <v>142</v>
      </c>
      <c r="B1519" s="100" t="s">
        <v>151</v>
      </c>
      <c r="C1519" s="100" t="s">
        <v>4</v>
      </c>
      <c r="D1519" s="101">
        <v>44174</v>
      </c>
      <c r="E1519" s="100" t="s">
        <v>1407</v>
      </c>
      <c r="F1519" s="100" t="s">
        <v>234</v>
      </c>
      <c r="G1519" s="100" t="s">
        <v>1516</v>
      </c>
      <c r="H1519" s="100" t="s">
        <v>793</v>
      </c>
      <c r="I1519" s="100">
        <v>70.56</v>
      </c>
      <c r="J1519" s="100"/>
      <c r="K1519" s="100">
        <v>-70.56</v>
      </c>
    </row>
    <row r="1520" spans="1:11" x14ac:dyDescent="0.3">
      <c r="A1520" s="100" t="s">
        <v>142</v>
      </c>
      <c r="B1520" s="100" t="s">
        <v>151</v>
      </c>
      <c r="C1520" s="100" t="s">
        <v>4</v>
      </c>
      <c r="D1520" s="101">
        <v>44174</v>
      </c>
      <c r="E1520" s="100" t="s">
        <v>1407</v>
      </c>
      <c r="F1520" s="100" t="s">
        <v>234</v>
      </c>
      <c r="G1520" s="100" t="s">
        <v>1516</v>
      </c>
      <c r="H1520" s="100" t="s">
        <v>803</v>
      </c>
      <c r="I1520" s="100">
        <v>69.11</v>
      </c>
      <c r="J1520" s="100"/>
      <c r="K1520" s="100">
        <v>-69.11</v>
      </c>
    </row>
    <row r="1521" spans="1:11" x14ac:dyDescent="0.3">
      <c r="A1521" s="100" t="s">
        <v>142</v>
      </c>
      <c r="B1521" s="100" t="s">
        <v>151</v>
      </c>
      <c r="C1521" s="100" t="s">
        <v>4</v>
      </c>
      <c r="D1521" s="101">
        <v>44174</v>
      </c>
      <c r="E1521" s="100" t="s">
        <v>1407</v>
      </c>
      <c r="F1521" s="100" t="s">
        <v>234</v>
      </c>
      <c r="G1521" s="100" t="s">
        <v>1516</v>
      </c>
      <c r="H1521" s="100" t="s">
        <v>1277</v>
      </c>
      <c r="I1521" s="100">
        <v>3840</v>
      </c>
      <c r="J1521" s="100"/>
      <c r="K1521" s="100">
        <v>-3840</v>
      </c>
    </row>
    <row r="1522" spans="1:11" x14ac:dyDescent="0.3">
      <c r="A1522" s="100" t="s">
        <v>142</v>
      </c>
      <c r="B1522" s="100" t="s">
        <v>151</v>
      </c>
      <c r="C1522" s="100" t="s">
        <v>4</v>
      </c>
      <c r="D1522" s="101">
        <v>44174</v>
      </c>
      <c r="E1522" s="100" t="s">
        <v>1407</v>
      </c>
      <c r="F1522" s="100" t="s">
        <v>234</v>
      </c>
      <c r="G1522" s="100" t="s">
        <v>1516</v>
      </c>
      <c r="H1522" s="100" t="s">
        <v>1535</v>
      </c>
      <c r="I1522" s="100">
        <v>12.98</v>
      </c>
      <c r="J1522" s="100"/>
      <c r="K1522" s="100">
        <v>-12.98</v>
      </c>
    </row>
    <row r="1523" spans="1:11" x14ac:dyDescent="0.3">
      <c r="A1523" s="100" t="s">
        <v>142</v>
      </c>
      <c r="B1523" s="100" t="s">
        <v>151</v>
      </c>
      <c r="C1523" s="100" t="s">
        <v>4</v>
      </c>
      <c r="D1523" s="101">
        <v>44174</v>
      </c>
      <c r="E1523" s="100" t="s">
        <v>1407</v>
      </c>
      <c r="F1523" s="100" t="s">
        <v>234</v>
      </c>
      <c r="G1523" s="100" t="s">
        <v>1516</v>
      </c>
      <c r="H1523" s="100" t="s">
        <v>1535</v>
      </c>
      <c r="I1523" s="100">
        <v>107.17</v>
      </c>
      <c r="J1523" s="100"/>
      <c r="K1523" s="100">
        <v>-107.17</v>
      </c>
    </row>
    <row r="1524" spans="1:11" x14ac:dyDescent="0.3">
      <c r="A1524" s="100" t="s">
        <v>142</v>
      </c>
      <c r="B1524" s="100" t="s">
        <v>151</v>
      </c>
      <c r="C1524" s="100" t="s">
        <v>4</v>
      </c>
      <c r="D1524" s="101">
        <v>44174</v>
      </c>
      <c r="E1524" s="100" t="s">
        <v>1407</v>
      </c>
      <c r="F1524" s="100" t="s">
        <v>234</v>
      </c>
      <c r="G1524" s="100" t="s">
        <v>1516</v>
      </c>
      <c r="H1524" s="100" t="s">
        <v>1532</v>
      </c>
      <c r="I1524" s="100">
        <v>16.05</v>
      </c>
      <c r="J1524" s="100"/>
      <c r="K1524" s="100">
        <v>-16.05</v>
      </c>
    </row>
    <row r="1525" spans="1:11" x14ac:dyDescent="0.3">
      <c r="A1525" s="100" t="s">
        <v>142</v>
      </c>
      <c r="B1525" s="100" t="s">
        <v>151</v>
      </c>
      <c r="C1525" s="100" t="s">
        <v>4</v>
      </c>
      <c r="D1525" s="101">
        <v>44174</v>
      </c>
      <c r="E1525" s="100" t="s">
        <v>1407</v>
      </c>
      <c r="F1525" s="100" t="s">
        <v>234</v>
      </c>
      <c r="G1525" s="100" t="s">
        <v>1516</v>
      </c>
      <c r="H1525" s="100" t="s">
        <v>1533</v>
      </c>
      <c r="I1525" s="100">
        <v>375</v>
      </c>
      <c r="J1525" s="100"/>
      <c r="K1525" s="100">
        <v>-375</v>
      </c>
    </row>
    <row r="1526" spans="1:11" x14ac:dyDescent="0.3">
      <c r="A1526" s="100" t="s">
        <v>142</v>
      </c>
      <c r="B1526" s="100" t="s">
        <v>151</v>
      </c>
      <c r="C1526" s="100" t="s">
        <v>4</v>
      </c>
      <c r="D1526" s="101">
        <v>44174</v>
      </c>
      <c r="E1526" s="100" t="s">
        <v>1407</v>
      </c>
      <c r="F1526" s="100" t="s">
        <v>234</v>
      </c>
      <c r="G1526" s="100" t="s">
        <v>1516</v>
      </c>
      <c r="H1526" s="100" t="s">
        <v>1529</v>
      </c>
      <c r="I1526" s="100">
        <v>30</v>
      </c>
      <c r="J1526" s="100"/>
      <c r="K1526" s="100">
        <v>-30</v>
      </c>
    </row>
    <row r="1527" spans="1:11" x14ac:dyDescent="0.3">
      <c r="A1527" s="100" t="s">
        <v>142</v>
      </c>
      <c r="B1527" s="100" t="s">
        <v>151</v>
      </c>
      <c r="C1527" s="100" t="s">
        <v>4</v>
      </c>
      <c r="D1527" s="101">
        <v>44174</v>
      </c>
      <c r="E1527" s="100" t="s">
        <v>1407</v>
      </c>
      <c r="F1527" s="100" t="s">
        <v>234</v>
      </c>
      <c r="G1527" s="100" t="s">
        <v>1516</v>
      </c>
      <c r="H1527" s="100" t="s">
        <v>1530</v>
      </c>
      <c r="I1527" s="100">
        <v>600</v>
      </c>
      <c r="J1527" s="100"/>
      <c r="K1527" s="100">
        <v>-600</v>
      </c>
    </row>
    <row r="1528" spans="1:11" x14ac:dyDescent="0.3">
      <c r="A1528" s="100" t="s">
        <v>142</v>
      </c>
      <c r="B1528" s="100" t="s">
        <v>151</v>
      </c>
      <c r="C1528" s="100" t="s">
        <v>4</v>
      </c>
      <c r="D1528" s="101">
        <v>44174</v>
      </c>
      <c r="E1528" s="100" t="s">
        <v>1407</v>
      </c>
      <c r="F1528" s="100" t="s">
        <v>234</v>
      </c>
      <c r="G1528" s="100" t="s">
        <v>1516</v>
      </c>
      <c r="H1528" s="100" t="s">
        <v>804</v>
      </c>
      <c r="I1528" s="100">
        <v>18.899999999999999</v>
      </c>
      <c r="J1528" s="100"/>
      <c r="K1528" s="100">
        <v>-18.899999999999999</v>
      </c>
    </row>
    <row r="1529" spans="1:11" x14ac:dyDescent="0.3">
      <c r="A1529" s="100" t="s">
        <v>142</v>
      </c>
      <c r="B1529" s="100" t="s">
        <v>151</v>
      </c>
      <c r="C1529" s="100" t="s">
        <v>4</v>
      </c>
      <c r="D1529" s="101">
        <v>44174</v>
      </c>
      <c r="E1529" s="100" t="s">
        <v>1407</v>
      </c>
      <c r="F1529" s="100" t="s">
        <v>234</v>
      </c>
      <c r="G1529" s="100" t="s">
        <v>1516</v>
      </c>
      <c r="H1529" s="100" t="s">
        <v>814</v>
      </c>
      <c r="I1529" s="100"/>
      <c r="J1529" s="100">
        <v>14</v>
      </c>
      <c r="K1529" s="100">
        <v>14</v>
      </c>
    </row>
    <row r="1530" spans="1:11" x14ac:dyDescent="0.3">
      <c r="A1530" s="100" t="s">
        <v>142</v>
      </c>
      <c r="B1530" s="100" t="s">
        <v>151</v>
      </c>
      <c r="C1530" s="100" t="s">
        <v>4</v>
      </c>
      <c r="D1530" s="101">
        <v>44174</v>
      </c>
      <c r="E1530" s="100" t="s">
        <v>1407</v>
      </c>
      <c r="F1530" s="100" t="s">
        <v>234</v>
      </c>
      <c r="G1530" s="100" t="s">
        <v>1516</v>
      </c>
      <c r="H1530" s="100" t="s">
        <v>1535</v>
      </c>
      <c r="I1530" s="100"/>
      <c r="J1530" s="100">
        <v>107.17</v>
      </c>
      <c r="K1530" s="100">
        <v>107.17</v>
      </c>
    </row>
    <row r="1531" spans="1:11" x14ac:dyDescent="0.3">
      <c r="A1531" s="100" t="s">
        <v>142</v>
      </c>
      <c r="B1531" s="100" t="s">
        <v>151</v>
      </c>
      <c r="C1531" s="100" t="s">
        <v>4</v>
      </c>
      <c r="D1531" s="101">
        <v>44174</v>
      </c>
      <c r="E1531" s="100" t="s">
        <v>1407</v>
      </c>
      <c r="F1531" s="100" t="s">
        <v>234</v>
      </c>
      <c r="G1531" s="100" t="s">
        <v>1516</v>
      </c>
      <c r="H1531" s="100" t="s">
        <v>1535</v>
      </c>
      <c r="I1531" s="100"/>
      <c r="J1531" s="100">
        <v>12.98</v>
      </c>
      <c r="K1531" s="100">
        <v>12.98</v>
      </c>
    </row>
    <row r="1532" spans="1:11" x14ac:dyDescent="0.3">
      <c r="A1532" s="100" t="s">
        <v>142</v>
      </c>
      <c r="B1532" s="100" t="s">
        <v>151</v>
      </c>
      <c r="C1532" s="100" t="s">
        <v>4</v>
      </c>
      <c r="D1532" s="101">
        <v>44204</v>
      </c>
      <c r="E1532" s="100" t="s">
        <v>1602</v>
      </c>
      <c r="F1532" s="100" t="s">
        <v>234</v>
      </c>
      <c r="G1532" s="100" t="s">
        <v>1603</v>
      </c>
      <c r="H1532" s="100" t="s">
        <v>808</v>
      </c>
      <c r="I1532" s="100">
        <v>107.15</v>
      </c>
      <c r="J1532" s="100"/>
      <c r="K1532" s="100">
        <v>-107.15</v>
      </c>
    </row>
    <row r="1533" spans="1:11" x14ac:dyDescent="0.3">
      <c r="A1533" s="100" t="s">
        <v>142</v>
      </c>
      <c r="B1533" s="100" t="s">
        <v>151</v>
      </c>
      <c r="C1533" s="100" t="s">
        <v>4</v>
      </c>
      <c r="D1533" s="101">
        <v>44204</v>
      </c>
      <c r="E1533" s="100" t="s">
        <v>1602</v>
      </c>
      <c r="F1533" s="100" t="s">
        <v>234</v>
      </c>
      <c r="G1533" s="100" t="s">
        <v>1603</v>
      </c>
      <c r="H1533" s="100" t="s">
        <v>803</v>
      </c>
      <c r="I1533" s="100">
        <v>17.8</v>
      </c>
      <c r="J1533" s="100"/>
      <c r="K1533" s="100">
        <v>-17.8</v>
      </c>
    </row>
    <row r="1534" spans="1:11" x14ac:dyDescent="0.3">
      <c r="A1534" s="100" t="s">
        <v>142</v>
      </c>
      <c r="B1534" s="100" t="s">
        <v>151</v>
      </c>
      <c r="C1534" s="100" t="s">
        <v>4</v>
      </c>
      <c r="D1534" s="101">
        <v>44204</v>
      </c>
      <c r="E1534" s="100" t="s">
        <v>1602</v>
      </c>
      <c r="F1534" s="100" t="s">
        <v>234</v>
      </c>
      <c r="G1534" s="100" t="s">
        <v>1603</v>
      </c>
      <c r="H1534" s="100" t="s">
        <v>803</v>
      </c>
      <c r="I1534" s="100">
        <v>49.24</v>
      </c>
      <c r="J1534" s="100"/>
      <c r="K1534" s="100">
        <v>-49.24</v>
      </c>
    </row>
    <row r="1535" spans="1:11" x14ac:dyDescent="0.3">
      <c r="A1535" s="100" t="s">
        <v>142</v>
      </c>
      <c r="B1535" s="100" t="s">
        <v>151</v>
      </c>
      <c r="C1535" s="100" t="s">
        <v>4</v>
      </c>
      <c r="D1535" s="101">
        <v>44204</v>
      </c>
      <c r="E1535" s="100" t="s">
        <v>1602</v>
      </c>
      <c r="F1535" s="100" t="s">
        <v>234</v>
      </c>
      <c r="G1535" s="100" t="s">
        <v>1603</v>
      </c>
      <c r="H1535" s="100" t="s">
        <v>1531</v>
      </c>
      <c r="I1535" s="100">
        <v>99.2</v>
      </c>
      <c r="J1535" s="100"/>
      <c r="K1535" s="100">
        <v>-99.2</v>
      </c>
    </row>
    <row r="1536" spans="1:11" x14ac:dyDescent="0.3">
      <c r="A1536" s="100" t="s">
        <v>142</v>
      </c>
      <c r="B1536" s="100" t="s">
        <v>151</v>
      </c>
      <c r="C1536" s="100" t="s">
        <v>4</v>
      </c>
      <c r="D1536" s="101">
        <v>44204</v>
      </c>
      <c r="E1536" s="100" t="s">
        <v>1602</v>
      </c>
      <c r="F1536" s="100" t="s">
        <v>234</v>
      </c>
      <c r="G1536" s="100" t="s">
        <v>1603</v>
      </c>
      <c r="H1536" s="100" t="s">
        <v>1614</v>
      </c>
      <c r="I1536" s="100">
        <v>528.26</v>
      </c>
      <c r="J1536" s="100"/>
      <c r="K1536" s="100">
        <v>-528.26</v>
      </c>
    </row>
    <row r="1537" spans="1:11" x14ac:dyDescent="0.3">
      <c r="A1537" s="100" t="s">
        <v>142</v>
      </c>
      <c r="B1537" s="100" t="s">
        <v>151</v>
      </c>
      <c r="C1537" s="100" t="s">
        <v>4</v>
      </c>
      <c r="D1537" s="101">
        <v>44204</v>
      </c>
      <c r="E1537" s="100" t="s">
        <v>1602</v>
      </c>
      <c r="F1537" s="100" t="s">
        <v>234</v>
      </c>
      <c r="G1537" s="100" t="s">
        <v>1603</v>
      </c>
      <c r="H1537" s="100" t="s">
        <v>1615</v>
      </c>
      <c r="I1537" s="100">
        <v>28.74</v>
      </c>
      <c r="J1537" s="100"/>
      <c r="K1537" s="100">
        <v>-28.74</v>
      </c>
    </row>
    <row r="1538" spans="1:11" x14ac:dyDescent="0.3">
      <c r="A1538" s="100" t="s">
        <v>142</v>
      </c>
      <c r="B1538" s="100" t="s">
        <v>151</v>
      </c>
      <c r="C1538" s="100" t="s">
        <v>4</v>
      </c>
      <c r="D1538" s="101">
        <v>44204</v>
      </c>
      <c r="E1538" s="100" t="s">
        <v>1602</v>
      </c>
      <c r="F1538" s="100" t="s">
        <v>234</v>
      </c>
      <c r="G1538" s="100" t="s">
        <v>1603</v>
      </c>
      <c r="H1538" s="100" t="s">
        <v>1616</v>
      </c>
      <c r="I1538" s="100">
        <v>22.33</v>
      </c>
      <c r="J1538" s="100"/>
      <c r="K1538" s="100">
        <v>-22.33</v>
      </c>
    </row>
    <row r="1539" spans="1:11" x14ac:dyDescent="0.3">
      <c r="A1539" s="100" t="s">
        <v>142</v>
      </c>
      <c r="B1539" s="100" t="s">
        <v>151</v>
      </c>
      <c r="C1539" s="100" t="s">
        <v>4</v>
      </c>
      <c r="D1539" s="101">
        <v>44204</v>
      </c>
      <c r="E1539" s="100" t="s">
        <v>1602</v>
      </c>
      <c r="F1539" s="100" t="s">
        <v>234</v>
      </c>
      <c r="G1539" s="100" t="s">
        <v>1603</v>
      </c>
      <c r="H1539" s="100" t="s">
        <v>1617</v>
      </c>
      <c r="I1539" s="100">
        <v>52.88</v>
      </c>
      <c r="J1539" s="100"/>
      <c r="K1539" s="100">
        <v>-52.88</v>
      </c>
    </row>
    <row r="1540" spans="1:11" x14ac:dyDescent="0.3">
      <c r="A1540" s="100" t="s">
        <v>142</v>
      </c>
      <c r="B1540" s="100" t="s">
        <v>151</v>
      </c>
      <c r="C1540" s="100" t="s">
        <v>4</v>
      </c>
      <c r="D1540" s="101">
        <v>44204</v>
      </c>
      <c r="E1540" s="100" t="s">
        <v>1602</v>
      </c>
      <c r="F1540" s="100" t="s">
        <v>234</v>
      </c>
      <c r="G1540" s="100" t="s">
        <v>1603</v>
      </c>
      <c r="H1540" s="100" t="s">
        <v>804</v>
      </c>
      <c r="I1540" s="100">
        <v>19.82</v>
      </c>
      <c r="J1540" s="100"/>
      <c r="K1540" s="100">
        <v>-19.82</v>
      </c>
    </row>
    <row r="1541" spans="1:11" x14ac:dyDescent="0.3">
      <c r="A1541" s="100" t="s">
        <v>142</v>
      </c>
      <c r="B1541" s="100" t="s">
        <v>151</v>
      </c>
      <c r="C1541" s="100" t="s">
        <v>4</v>
      </c>
      <c r="D1541" s="101">
        <v>44204</v>
      </c>
      <c r="E1541" s="100" t="s">
        <v>1602</v>
      </c>
      <c r="F1541" s="100" t="s">
        <v>234</v>
      </c>
      <c r="G1541" s="100" t="s">
        <v>1603</v>
      </c>
      <c r="H1541" s="100" t="s">
        <v>1612</v>
      </c>
      <c r="I1541" s="100">
        <v>49.2</v>
      </c>
      <c r="J1541" s="100"/>
      <c r="K1541" s="100">
        <v>-49.2</v>
      </c>
    </row>
    <row r="1542" spans="1:11" x14ac:dyDescent="0.3">
      <c r="A1542" s="100" t="s">
        <v>142</v>
      </c>
      <c r="B1542" s="100" t="s">
        <v>151</v>
      </c>
      <c r="C1542" s="100" t="s">
        <v>4</v>
      </c>
      <c r="D1542" s="101">
        <v>44204</v>
      </c>
      <c r="E1542" s="100" t="s">
        <v>1602</v>
      </c>
      <c r="F1542" s="100" t="s">
        <v>234</v>
      </c>
      <c r="G1542" s="100" t="s">
        <v>1603</v>
      </c>
      <c r="H1542" s="100" t="s">
        <v>1618</v>
      </c>
      <c r="I1542" s="100">
        <v>413.2</v>
      </c>
      <c r="J1542" s="100"/>
      <c r="K1542" s="100">
        <v>-413.2</v>
      </c>
    </row>
    <row r="1543" spans="1:11" x14ac:dyDescent="0.3">
      <c r="A1543" s="100" t="s">
        <v>142</v>
      </c>
      <c r="B1543" s="100" t="s">
        <v>151</v>
      </c>
      <c r="C1543" s="100" t="s">
        <v>4</v>
      </c>
      <c r="D1543" s="101">
        <v>44204</v>
      </c>
      <c r="E1543" s="100" t="s">
        <v>1602</v>
      </c>
      <c r="F1543" s="100" t="s">
        <v>234</v>
      </c>
      <c r="G1543" s="100" t="s">
        <v>1603</v>
      </c>
      <c r="H1543" s="100" t="s">
        <v>1619</v>
      </c>
      <c r="I1543" s="100">
        <v>375</v>
      </c>
      <c r="J1543" s="100"/>
      <c r="K1543" s="100">
        <v>-375</v>
      </c>
    </row>
    <row r="1544" spans="1:11" x14ac:dyDescent="0.3">
      <c r="A1544" s="100" t="s">
        <v>142</v>
      </c>
      <c r="B1544" s="100" t="s">
        <v>151</v>
      </c>
      <c r="C1544" s="100" t="s">
        <v>4</v>
      </c>
      <c r="D1544" s="101">
        <v>44204</v>
      </c>
      <c r="E1544" s="100" t="s">
        <v>1602</v>
      </c>
      <c r="F1544" s="100" t="s">
        <v>234</v>
      </c>
      <c r="G1544" s="100" t="s">
        <v>1603</v>
      </c>
      <c r="H1544" s="100" t="s">
        <v>295</v>
      </c>
      <c r="I1544" s="100">
        <v>16.61</v>
      </c>
      <c r="J1544" s="100"/>
      <c r="K1544" s="100">
        <v>-16.61</v>
      </c>
    </row>
    <row r="1545" spans="1:11" x14ac:dyDescent="0.3">
      <c r="A1545" s="100" t="s">
        <v>142</v>
      </c>
      <c r="B1545" s="100" t="s">
        <v>151</v>
      </c>
      <c r="C1545" s="100" t="s">
        <v>4</v>
      </c>
      <c r="D1545" s="101">
        <v>44204</v>
      </c>
      <c r="E1545" s="100" t="s">
        <v>1602</v>
      </c>
      <c r="F1545" s="100" t="s">
        <v>234</v>
      </c>
      <c r="G1545" s="100" t="s">
        <v>1603</v>
      </c>
      <c r="H1545" s="100" t="s">
        <v>1613</v>
      </c>
      <c r="I1545" s="100">
        <v>68.569999999999993</v>
      </c>
      <c r="J1545" s="100"/>
      <c r="K1545" s="100">
        <v>-68.569999999999993</v>
      </c>
    </row>
    <row r="1546" spans="1:11" x14ac:dyDescent="0.3">
      <c r="A1546" s="100" t="s">
        <v>142</v>
      </c>
      <c r="B1546" s="100" t="s">
        <v>151</v>
      </c>
      <c r="C1546" s="100" t="s">
        <v>4</v>
      </c>
      <c r="D1546" s="101">
        <v>44204</v>
      </c>
      <c r="E1546" s="100" t="s">
        <v>1602</v>
      </c>
      <c r="F1546" s="100" t="s">
        <v>234</v>
      </c>
      <c r="G1546" s="100" t="s">
        <v>1603</v>
      </c>
      <c r="H1546" s="100" t="s">
        <v>803</v>
      </c>
      <c r="I1546" s="100">
        <v>10.78</v>
      </c>
      <c r="J1546" s="100"/>
      <c r="K1546" s="100">
        <v>-10.78</v>
      </c>
    </row>
    <row r="1547" spans="1:11" x14ac:dyDescent="0.3">
      <c r="A1547" s="100" t="s">
        <v>142</v>
      </c>
      <c r="B1547" s="100" t="s">
        <v>151</v>
      </c>
      <c r="C1547" s="100" t="s">
        <v>4</v>
      </c>
      <c r="D1547" s="101">
        <v>44204</v>
      </c>
      <c r="E1547" s="100" t="s">
        <v>1602</v>
      </c>
      <c r="F1547" s="100" t="s">
        <v>234</v>
      </c>
      <c r="G1547" s="100" t="s">
        <v>1603</v>
      </c>
      <c r="H1547" s="100" t="s">
        <v>803</v>
      </c>
      <c r="I1547" s="100">
        <v>75.349999999999994</v>
      </c>
      <c r="J1547" s="100"/>
      <c r="K1547" s="100">
        <v>-75.349999999999994</v>
      </c>
    </row>
    <row r="1548" spans="1:11" x14ac:dyDescent="0.3">
      <c r="A1548" s="100" t="s">
        <v>142</v>
      </c>
      <c r="B1548" s="100" t="s">
        <v>151</v>
      </c>
      <c r="C1548" s="100" t="s">
        <v>4</v>
      </c>
      <c r="D1548" s="101">
        <v>44204</v>
      </c>
      <c r="E1548" s="100" t="s">
        <v>1602</v>
      </c>
      <c r="F1548" s="100" t="s">
        <v>234</v>
      </c>
      <c r="G1548" s="100" t="s">
        <v>1603</v>
      </c>
      <c r="H1548" s="100" t="s">
        <v>805</v>
      </c>
      <c r="I1548" s="100">
        <v>11.89</v>
      </c>
      <c r="J1548" s="100"/>
      <c r="K1548" s="100">
        <v>-11.89</v>
      </c>
    </row>
    <row r="1549" spans="1:11" x14ac:dyDescent="0.3">
      <c r="A1549" s="100" t="s">
        <v>142</v>
      </c>
      <c r="B1549" s="100" t="s">
        <v>151</v>
      </c>
      <c r="C1549" s="100" t="s">
        <v>4</v>
      </c>
      <c r="D1549" s="101">
        <v>44204</v>
      </c>
      <c r="E1549" s="100" t="s">
        <v>1602</v>
      </c>
      <c r="F1549" s="100" t="s">
        <v>234</v>
      </c>
      <c r="G1549" s="100" t="s">
        <v>1603</v>
      </c>
      <c r="H1549" s="100" t="s">
        <v>806</v>
      </c>
      <c r="I1549" s="100">
        <v>192.72</v>
      </c>
      <c r="J1549" s="100"/>
      <c r="K1549" s="100">
        <v>-192.72</v>
      </c>
    </row>
    <row r="1550" spans="1:11" x14ac:dyDescent="0.3">
      <c r="A1550" s="100" t="s">
        <v>142</v>
      </c>
      <c r="B1550" s="100" t="s">
        <v>151</v>
      </c>
      <c r="C1550" s="100" t="s">
        <v>4</v>
      </c>
      <c r="D1550" s="101">
        <v>44204</v>
      </c>
      <c r="E1550" s="100" t="s">
        <v>1602</v>
      </c>
      <c r="F1550" s="100" t="s">
        <v>234</v>
      </c>
      <c r="G1550" s="100" t="s">
        <v>1603</v>
      </c>
      <c r="H1550" s="100" t="s">
        <v>803</v>
      </c>
      <c r="I1550" s="100">
        <v>60.28</v>
      </c>
      <c r="J1550" s="100"/>
      <c r="K1550" s="100">
        <v>-60.28</v>
      </c>
    </row>
    <row r="1551" spans="1:11" x14ac:dyDescent="0.3">
      <c r="A1551" s="100" t="s">
        <v>142</v>
      </c>
      <c r="B1551" s="100" t="s">
        <v>151</v>
      </c>
      <c r="C1551" s="100" t="s">
        <v>4</v>
      </c>
      <c r="D1551" s="101">
        <v>44204</v>
      </c>
      <c r="E1551" s="100" t="s">
        <v>1602</v>
      </c>
      <c r="F1551" s="100" t="s">
        <v>234</v>
      </c>
      <c r="G1551" s="100" t="s">
        <v>1603</v>
      </c>
      <c r="H1551" s="100" t="s">
        <v>1620</v>
      </c>
      <c r="I1551" s="100">
        <v>102.52</v>
      </c>
      <c r="J1551" s="100"/>
      <c r="K1551" s="100">
        <v>-102.52</v>
      </c>
    </row>
    <row r="1552" spans="1:11" x14ac:dyDescent="0.3">
      <c r="A1552" s="100" t="s">
        <v>142</v>
      </c>
      <c r="B1552" s="100" t="s">
        <v>151</v>
      </c>
      <c r="C1552" s="100" t="s">
        <v>4</v>
      </c>
      <c r="D1552" s="101">
        <v>44204</v>
      </c>
      <c r="E1552" s="100" t="s">
        <v>1602</v>
      </c>
      <c r="F1552" s="100" t="s">
        <v>234</v>
      </c>
      <c r="G1552" s="100" t="s">
        <v>1603</v>
      </c>
      <c r="H1552" s="100" t="s">
        <v>1621</v>
      </c>
      <c r="I1552" s="100">
        <v>267.48</v>
      </c>
      <c r="J1552" s="100"/>
      <c r="K1552" s="100">
        <v>-267.48</v>
      </c>
    </row>
    <row r="1553" spans="1:11" x14ac:dyDescent="0.3">
      <c r="A1553" s="100" t="s">
        <v>142</v>
      </c>
      <c r="B1553" s="100" t="s">
        <v>151</v>
      </c>
      <c r="C1553" s="100" t="s">
        <v>4</v>
      </c>
      <c r="D1553" s="101">
        <v>44204</v>
      </c>
      <c r="E1553" s="100" t="s">
        <v>1602</v>
      </c>
      <c r="F1553" s="100" t="s">
        <v>234</v>
      </c>
      <c r="G1553" s="100" t="s">
        <v>1603</v>
      </c>
      <c r="H1553" s="100" t="s">
        <v>809</v>
      </c>
      <c r="I1553" s="100">
        <v>750</v>
      </c>
      <c r="J1553" s="100"/>
      <c r="K1553" s="100">
        <v>-750</v>
      </c>
    </row>
    <row r="1554" spans="1:11" x14ac:dyDescent="0.3">
      <c r="A1554" s="100" t="s">
        <v>142</v>
      </c>
      <c r="B1554" s="100" t="s">
        <v>151</v>
      </c>
      <c r="C1554" s="100" t="s">
        <v>4</v>
      </c>
      <c r="D1554" s="101">
        <v>44204</v>
      </c>
      <c r="E1554" s="100" t="s">
        <v>1602</v>
      </c>
      <c r="F1554" s="100" t="s">
        <v>234</v>
      </c>
      <c r="G1554" s="100" t="s">
        <v>1603</v>
      </c>
      <c r="H1554" s="100" t="s">
        <v>1622</v>
      </c>
      <c r="I1554" s="100">
        <v>39</v>
      </c>
      <c r="J1554" s="100"/>
      <c r="K1554" s="100">
        <v>-39</v>
      </c>
    </row>
    <row r="1555" spans="1:11" x14ac:dyDescent="0.3">
      <c r="A1555" s="100" t="s">
        <v>142</v>
      </c>
      <c r="B1555" s="100" t="s">
        <v>151</v>
      </c>
      <c r="C1555" s="100" t="s">
        <v>4</v>
      </c>
      <c r="D1555" s="101">
        <v>44204</v>
      </c>
      <c r="E1555" s="100" t="s">
        <v>1602</v>
      </c>
      <c r="F1555" s="100" t="s">
        <v>234</v>
      </c>
      <c r="G1555" s="100" t="s">
        <v>1603</v>
      </c>
      <c r="H1555" s="100" t="s">
        <v>808</v>
      </c>
      <c r="I1555" s="100">
        <v>41.2</v>
      </c>
      <c r="J1555" s="100"/>
      <c r="K1555" s="100">
        <v>-41.2</v>
      </c>
    </row>
    <row r="1556" spans="1:11" x14ac:dyDescent="0.3">
      <c r="A1556" s="100" t="s">
        <v>142</v>
      </c>
      <c r="B1556" s="100" t="s">
        <v>151</v>
      </c>
      <c r="C1556" s="100" t="s">
        <v>4</v>
      </c>
      <c r="D1556" s="101">
        <v>44204</v>
      </c>
      <c r="E1556" s="100" t="s">
        <v>1602</v>
      </c>
      <c r="F1556" s="100" t="s">
        <v>234</v>
      </c>
      <c r="G1556" s="100" t="s">
        <v>1603</v>
      </c>
      <c r="H1556" s="100" t="s">
        <v>1623</v>
      </c>
      <c r="I1556" s="100">
        <v>139.24</v>
      </c>
      <c r="J1556" s="100"/>
      <c r="K1556" s="100">
        <v>-139.24</v>
      </c>
    </row>
    <row r="1557" spans="1:11" x14ac:dyDescent="0.3">
      <c r="A1557" s="100" t="s">
        <v>142</v>
      </c>
      <c r="B1557" s="100" t="s">
        <v>151</v>
      </c>
      <c r="C1557" s="100" t="s">
        <v>4</v>
      </c>
      <c r="D1557" s="101">
        <v>44204</v>
      </c>
      <c r="E1557" s="100" t="s">
        <v>1602</v>
      </c>
      <c r="F1557" s="100" t="s">
        <v>234</v>
      </c>
      <c r="G1557" s="100" t="s">
        <v>1603</v>
      </c>
      <c r="H1557" s="100" t="s">
        <v>296</v>
      </c>
      <c r="I1557" s="100">
        <v>9.9700000000000006</v>
      </c>
      <c r="J1557" s="100"/>
      <c r="K1557" s="100">
        <v>-9.9700000000000006</v>
      </c>
    </row>
    <row r="1558" spans="1:11" x14ac:dyDescent="0.3">
      <c r="A1558" s="100" t="s">
        <v>142</v>
      </c>
      <c r="B1558" s="100" t="s">
        <v>151</v>
      </c>
      <c r="C1558" s="100" t="s">
        <v>4</v>
      </c>
      <c r="D1558" s="101">
        <v>44204</v>
      </c>
      <c r="E1558" s="100" t="s">
        <v>1602</v>
      </c>
      <c r="F1558" s="100" t="s">
        <v>234</v>
      </c>
      <c r="G1558" s="100" t="s">
        <v>1603</v>
      </c>
      <c r="H1558" s="100" t="s">
        <v>1624</v>
      </c>
      <c r="I1558" s="100">
        <v>11.14</v>
      </c>
      <c r="J1558" s="100"/>
      <c r="K1558" s="100">
        <v>-11.14</v>
      </c>
    </row>
    <row r="1559" spans="1:11" x14ac:dyDescent="0.3">
      <c r="A1559" s="100" t="s">
        <v>142</v>
      </c>
      <c r="B1559" s="100" t="s">
        <v>151</v>
      </c>
      <c r="C1559" s="100" t="s">
        <v>4</v>
      </c>
      <c r="D1559" s="101">
        <v>44204</v>
      </c>
      <c r="E1559" s="100" t="s">
        <v>1602</v>
      </c>
      <c r="F1559" s="100" t="s">
        <v>234</v>
      </c>
      <c r="G1559" s="100" t="s">
        <v>1603</v>
      </c>
      <c r="H1559" s="100" t="s">
        <v>803</v>
      </c>
      <c r="I1559" s="100">
        <v>103.1</v>
      </c>
      <c r="J1559" s="100"/>
      <c r="K1559" s="100">
        <v>-103.1</v>
      </c>
    </row>
    <row r="1560" spans="1:11" x14ac:dyDescent="0.3">
      <c r="A1560" s="100" t="s">
        <v>142</v>
      </c>
      <c r="B1560" s="100" t="s">
        <v>151</v>
      </c>
      <c r="C1560" s="100" t="s">
        <v>4</v>
      </c>
      <c r="D1560" s="101">
        <v>44204</v>
      </c>
      <c r="E1560" s="100" t="s">
        <v>1602</v>
      </c>
      <c r="F1560" s="100" t="s">
        <v>234</v>
      </c>
      <c r="G1560" s="100" t="s">
        <v>1603</v>
      </c>
      <c r="H1560" s="100" t="s">
        <v>1297</v>
      </c>
      <c r="I1560" s="100">
        <v>44.66</v>
      </c>
      <c r="J1560" s="100"/>
      <c r="K1560" s="100">
        <v>-44.66</v>
      </c>
    </row>
    <row r="1561" spans="1:11" x14ac:dyDescent="0.3">
      <c r="A1561" s="100" t="s">
        <v>142</v>
      </c>
      <c r="B1561" s="100" t="s">
        <v>151</v>
      </c>
      <c r="C1561" s="100" t="s">
        <v>4</v>
      </c>
      <c r="D1561" s="101">
        <v>44204</v>
      </c>
      <c r="E1561" s="100" t="s">
        <v>1602</v>
      </c>
      <c r="F1561" s="100" t="s">
        <v>234</v>
      </c>
      <c r="G1561" s="100" t="s">
        <v>1603</v>
      </c>
      <c r="H1561" s="100" t="s">
        <v>1526</v>
      </c>
      <c r="I1561" s="100">
        <v>97.52</v>
      </c>
      <c r="J1561" s="100"/>
      <c r="K1561" s="100">
        <v>-97.52</v>
      </c>
    </row>
    <row r="1562" spans="1:11" x14ac:dyDescent="0.3">
      <c r="A1562" s="100" t="s">
        <v>142</v>
      </c>
      <c r="B1562" s="100" t="s">
        <v>151</v>
      </c>
      <c r="C1562" s="100" t="s">
        <v>4</v>
      </c>
      <c r="D1562" s="101">
        <v>44204</v>
      </c>
      <c r="E1562" s="100" t="s">
        <v>1602</v>
      </c>
      <c r="F1562" s="100" t="s">
        <v>234</v>
      </c>
      <c r="G1562" s="100" t="s">
        <v>1603</v>
      </c>
      <c r="H1562" s="100" t="s">
        <v>1625</v>
      </c>
      <c r="I1562" s="100">
        <v>552</v>
      </c>
      <c r="J1562" s="100"/>
      <c r="K1562" s="100">
        <v>-552</v>
      </c>
    </row>
    <row r="1563" spans="1:11" x14ac:dyDescent="0.3">
      <c r="A1563" s="100" t="s">
        <v>142</v>
      </c>
      <c r="B1563" s="100" t="s">
        <v>151</v>
      </c>
      <c r="C1563" s="100" t="s">
        <v>4</v>
      </c>
      <c r="D1563" s="101">
        <v>44204</v>
      </c>
      <c r="E1563" s="100" t="s">
        <v>1602</v>
      </c>
      <c r="F1563" s="100" t="s">
        <v>234</v>
      </c>
      <c r="G1563" s="100" t="s">
        <v>1603</v>
      </c>
      <c r="H1563" s="100" t="s">
        <v>801</v>
      </c>
      <c r="I1563" s="100">
        <v>7.99</v>
      </c>
      <c r="J1563" s="100"/>
      <c r="K1563" s="100">
        <v>-7.99</v>
      </c>
    </row>
    <row r="1564" spans="1:11" x14ac:dyDescent="0.3">
      <c r="A1564" s="100" t="s">
        <v>142</v>
      </c>
      <c r="B1564" s="100" t="s">
        <v>151</v>
      </c>
      <c r="C1564" s="100" t="s">
        <v>4</v>
      </c>
      <c r="D1564" s="101">
        <v>44204</v>
      </c>
      <c r="E1564" s="100" t="s">
        <v>1602</v>
      </c>
      <c r="F1564" s="100" t="s">
        <v>234</v>
      </c>
      <c r="G1564" s="100" t="s">
        <v>1603</v>
      </c>
      <c r="H1564" s="100" t="s">
        <v>803</v>
      </c>
      <c r="I1564" s="100">
        <v>1000</v>
      </c>
      <c r="J1564" s="100"/>
      <c r="K1564" s="100">
        <v>-1000</v>
      </c>
    </row>
    <row r="1565" spans="1:11" x14ac:dyDescent="0.3">
      <c r="A1565" s="100" t="s">
        <v>142</v>
      </c>
      <c r="B1565" s="100" t="s">
        <v>151</v>
      </c>
      <c r="C1565" s="100" t="s">
        <v>4</v>
      </c>
      <c r="D1565" s="101">
        <v>44204</v>
      </c>
      <c r="E1565" s="100" t="s">
        <v>1602</v>
      </c>
      <c r="F1565" s="100" t="s">
        <v>234</v>
      </c>
      <c r="G1565" s="100" t="s">
        <v>1603</v>
      </c>
      <c r="H1565" s="100" t="s">
        <v>803</v>
      </c>
      <c r="I1565" s="100">
        <v>1000</v>
      </c>
      <c r="J1565" s="100"/>
      <c r="K1565" s="100">
        <v>-1000</v>
      </c>
    </row>
    <row r="1566" spans="1:11" x14ac:dyDescent="0.3">
      <c r="A1566" s="100" t="s">
        <v>142</v>
      </c>
      <c r="B1566" s="100" t="s">
        <v>151</v>
      </c>
      <c r="C1566" s="100" t="s">
        <v>4</v>
      </c>
      <c r="D1566" s="101">
        <v>44204</v>
      </c>
      <c r="E1566" s="100" t="s">
        <v>1602</v>
      </c>
      <c r="F1566" s="100" t="s">
        <v>234</v>
      </c>
      <c r="G1566" s="100" t="s">
        <v>1603</v>
      </c>
      <c r="H1566" s="100" t="s">
        <v>803</v>
      </c>
      <c r="I1566" s="100">
        <v>1000</v>
      </c>
      <c r="J1566" s="100"/>
      <c r="K1566" s="100">
        <v>-1000</v>
      </c>
    </row>
    <row r="1567" spans="1:11" x14ac:dyDescent="0.3">
      <c r="A1567" s="100" t="s">
        <v>142</v>
      </c>
      <c r="B1567" s="100" t="s">
        <v>151</v>
      </c>
      <c r="C1567" s="100" t="s">
        <v>4</v>
      </c>
      <c r="D1567" s="101">
        <v>44204</v>
      </c>
      <c r="E1567" s="100" t="s">
        <v>1602</v>
      </c>
      <c r="F1567" s="100" t="s">
        <v>234</v>
      </c>
      <c r="G1567" s="100" t="s">
        <v>1603</v>
      </c>
      <c r="H1567" s="100" t="s">
        <v>803</v>
      </c>
      <c r="I1567" s="100">
        <v>1000</v>
      </c>
      <c r="J1567" s="100"/>
      <c r="K1567" s="100">
        <v>-1000</v>
      </c>
    </row>
    <row r="1568" spans="1:11" x14ac:dyDescent="0.3">
      <c r="A1568" s="100" t="s">
        <v>142</v>
      </c>
      <c r="B1568" s="100" t="s">
        <v>151</v>
      </c>
      <c r="C1568" s="100" t="s">
        <v>4</v>
      </c>
      <c r="D1568" s="101">
        <v>44204</v>
      </c>
      <c r="E1568" s="100" t="s">
        <v>1602</v>
      </c>
      <c r="F1568" s="100" t="s">
        <v>234</v>
      </c>
      <c r="G1568" s="100" t="s">
        <v>1603</v>
      </c>
      <c r="H1568" s="100" t="s">
        <v>803</v>
      </c>
      <c r="I1568" s="100">
        <v>1094.71</v>
      </c>
      <c r="J1568" s="100"/>
      <c r="K1568" s="100">
        <v>-1094.71</v>
      </c>
    </row>
    <row r="1569" spans="1:11" x14ac:dyDescent="0.3">
      <c r="A1569" s="100" t="s">
        <v>142</v>
      </c>
      <c r="B1569" s="100" t="s">
        <v>151</v>
      </c>
      <c r="C1569" s="100" t="s">
        <v>4</v>
      </c>
      <c r="D1569" s="101">
        <v>44204</v>
      </c>
      <c r="E1569" s="100" t="s">
        <v>1602</v>
      </c>
      <c r="F1569" s="100" t="s">
        <v>234</v>
      </c>
      <c r="G1569" s="100" t="s">
        <v>1603</v>
      </c>
      <c r="H1569" s="100" t="s">
        <v>808</v>
      </c>
      <c r="I1569" s="100">
        <v>145.65</v>
      </c>
      <c r="J1569" s="100"/>
      <c r="K1569" s="100">
        <v>-145.65</v>
      </c>
    </row>
    <row r="1570" spans="1:11" x14ac:dyDescent="0.3">
      <c r="A1570" s="100" t="s">
        <v>142</v>
      </c>
      <c r="B1570" s="100" t="s">
        <v>151</v>
      </c>
      <c r="C1570" s="100" t="s">
        <v>4</v>
      </c>
      <c r="D1570" s="101">
        <v>44204</v>
      </c>
      <c r="E1570" s="100" t="s">
        <v>1602</v>
      </c>
      <c r="F1570" s="100" t="s">
        <v>234</v>
      </c>
      <c r="G1570" s="100" t="s">
        <v>1603</v>
      </c>
      <c r="H1570" s="100" t="s">
        <v>808</v>
      </c>
      <c r="I1570" s="100">
        <v>202.02</v>
      </c>
      <c r="J1570" s="100"/>
      <c r="K1570" s="100">
        <v>-202.02</v>
      </c>
    </row>
    <row r="1571" spans="1:11" x14ac:dyDescent="0.3">
      <c r="A1571" s="100" t="s">
        <v>142</v>
      </c>
      <c r="B1571" s="100" t="s">
        <v>151</v>
      </c>
      <c r="C1571" s="100" t="s">
        <v>4</v>
      </c>
      <c r="D1571" s="101">
        <v>44204</v>
      </c>
      <c r="E1571" s="100" t="s">
        <v>1602</v>
      </c>
      <c r="F1571" s="100" t="s">
        <v>234</v>
      </c>
      <c r="G1571" s="100" t="s">
        <v>1603</v>
      </c>
      <c r="H1571" s="100" t="s">
        <v>808</v>
      </c>
      <c r="I1571" s="100">
        <v>400</v>
      </c>
      <c r="J1571" s="100"/>
      <c r="K1571" s="100">
        <v>-400</v>
      </c>
    </row>
    <row r="1572" spans="1:11" x14ac:dyDescent="0.3">
      <c r="A1572" s="100" t="s">
        <v>142</v>
      </c>
      <c r="B1572" s="100" t="s">
        <v>151</v>
      </c>
      <c r="C1572" s="100" t="s">
        <v>4</v>
      </c>
      <c r="D1572" s="101">
        <v>44204</v>
      </c>
      <c r="E1572" s="100" t="s">
        <v>1602</v>
      </c>
      <c r="F1572" s="100" t="s">
        <v>234</v>
      </c>
      <c r="G1572" s="100" t="s">
        <v>1603</v>
      </c>
      <c r="H1572" s="100" t="s">
        <v>808</v>
      </c>
      <c r="I1572" s="100">
        <v>400</v>
      </c>
      <c r="J1572" s="100"/>
      <c r="K1572" s="100">
        <v>-400</v>
      </c>
    </row>
    <row r="1573" spans="1:11" x14ac:dyDescent="0.3">
      <c r="A1573" s="100" t="s">
        <v>142</v>
      </c>
      <c r="B1573" s="100" t="s">
        <v>151</v>
      </c>
      <c r="C1573" s="100" t="s">
        <v>4</v>
      </c>
      <c r="D1573" s="101">
        <v>44204</v>
      </c>
      <c r="E1573" s="100" t="s">
        <v>1602</v>
      </c>
      <c r="F1573" s="100" t="s">
        <v>234</v>
      </c>
      <c r="G1573" s="100" t="s">
        <v>1603</v>
      </c>
      <c r="H1573" s="100" t="s">
        <v>1261</v>
      </c>
      <c r="I1573" s="100">
        <v>1000</v>
      </c>
      <c r="J1573" s="100"/>
      <c r="K1573" s="100">
        <v>-1000</v>
      </c>
    </row>
    <row r="1574" spans="1:11" x14ac:dyDescent="0.3">
      <c r="A1574" s="100" t="s">
        <v>142</v>
      </c>
      <c r="B1574" s="100" t="s">
        <v>151</v>
      </c>
      <c r="C1574" s="100" t="s">
        <v>4</v>
      </c>
      <c r="D1574" s="101">
        <v>44204</v>
      </c>
      <c r="E1574" s="100" t="s">
        <v>1602</v>
      </c>
      <c r="F1574" s="100" t="s">
        <v>234</v>
      </c>
      <c r="G1574" s="100" t="s">
        <v>1603</v>
      </c>
      <c r="H1574" s="100" t="s">
        <v>1261</v>
      </c>
      <c r="I1574" s="100">
        <v>1010.66</v>
      </c>
      <c r="J1574" s="100"/>
      <c r="K1574" s="100">
        <v>-1010.66</v>
      </c>
    </row>
    <row r="1575" spans="1:11" x14ac:dyDescent="0.3">
      <c r="A1575" s="100" t="s">
        <v>142</v>
      </c>
      <c r="B1575" s="100" t="s">
        <v>151</v>
      </c>
      <c r="C1575" s="100" t="s">
        <v>4</v>
      </c>
      <c r="D1575" s="101">
        <v>44204</v>
      </c>
      <c r="E1575" s="100" t="s">
        <v>1602</v>
      </c>
      <c r="F1575" s="100" t="s">
        <v>234</v>
      </c>
      <c r="G1575" s="100" t="s">
        <v>1603</v>
      </c>
      <c r="H1575" s="100" t="s">
        <v>1622</v>
      </c>
      <c r="I1575" s="100">
        <v>39</v>
      </c>
      <c r="J1575" s="100"/>
      <c r="K1575" s="100">
        <v>-39</v>
      </c>
    </row>
    <row r="1576" spans="1:11" x14ac:dyDescent="0.3">
      <c r="A1576" s="100" t="s">
        <v>142</v>
      </c>
      <c r="B1576" s="100" t="s">
        <v>151</v>
      </c>
      <c r="C1576" s="100" t="s">
        <v>4</v>
      </c>
      <c r="D1576" s="101">
        <v>44204</v>
      </c>
      <c r="E1576" s="100" t="s">
        <v>1602</v>
      </c>
      <c r="F1576" s="100" t="s">
        <v>234</v>
      </c>
      <c r="G1576" s="100" t="s">
        <v>1603</v>
      </c>
      <c r="H1576" s="100" t="s">
        <v>1626</v>
      </c>
      <c r="I1576" s="100">
        <v>2925</v>
      </c>
      <c r="J1576" s="100"/>
      <c r="K1576" s="100">
        <v>-2925</v>
      </c>
    </row>
    <row r="1577" spans="1:11" x14ac:dyDescent="0.3">
      <c r="A1577" s="100" t="s">
        <v>142</v>
      </c>
      <c r="B1577" s="100" t="s">
        <v>151</v>
      </c>
      <c r="C1577" s="100" t="s">
        <v>4</v>
      </c>
      <c r="D1577" s="101">
        <v>44204</v>
      </c>
      <c r="E1577" s="100" t="s">
        <v>1602</v>
      </c>
      <c r="F1577" s="100" t="s">
        <v>234</v>
      </c>
      <c r="G1577" s="100" t="s">
        <v>1603</v>
      </c>
      <c r="H1577" s="100" t="s">
        <v>808</v>
      </c>
      <c r="I1577" s="100">
        <v>1000</v>
      </c>
      <c r="J1577" s="100"/>
      <c r="K1577" s="100">
        <v>-1000</v>
      </c>
    </row>
    <row r="1578" spans="1:11" x14ac:dyDescent="0.3">
      <c r="A1578" s="100" t="s">
        <v>142</v>
      </c>
      <c r="B1578" s="100" t="s">
        <v>151</v>
      </c>
      <c r="C1578" s="100" t="s">
        <v>4</v>
      </c>
      <c r="D1578" s="101">
        <v>44204</v>
      </c>
      <c r="E1578" s="100" t="s">
        <v>1602</v>
      </c>
      <c r="F1578" s="100" t="s">
        <v>234</v>
      </c>
      <c r="G1578" s="100" t="s">
        <v>1603</v>
      </c>
      <c r="H1578" s="100" t="s">
        <v>1621</v>
      </c>
      <c r="I1578" s="100">
        <v>246.08</v>
      </c>
      <c r="J1578" s="100"/>
      <c r="K1578" s="100">
        <v>-246.08</v>
      </c>
    </row>
    <row r="1579" spans="1:11" x14ac:dyDescent="0.3">
      <c r="A1579" s="100" t="s">
        <v>142</v>
      </c>
      <c r="B1579" s="100" t="s">
        <v>151</v>
      </c>
      <c r="C1579" s="100" t="s">
        <v>4</v>
      </c>
      <c r="D1579" s="101">
        <v>44204</v>
      </c>
      <c r="E1579" s="100" t="s">
        <v>1602</v>
      </c>
      <c r="F1579" s="100" t="s">
        <v>234</v>
      </c>
      <c r="G1579" s="100" t="s">
        <v>1603</v>
      </c>
      <c r="H1579" s="100" t="s">
        <v>1531</v>
      </c>
      <c r="I1579" s="100">
        <v>60.28</v>
      </c>
      <c r="J1579" s="100"/>
      <c r="K1579" s="100">
        <v>-60.28</v>
      </c>
    </row>
    <row r="1580" spans="1:11" x14ac:dyDescent="0.3">
      <c r="A1580" s="100" t="s">
        <v>142</v>
      </c>
      <c r="B1580" s="100" t="s">
        <v>151</v>
      </c>
      <c r="C1580" s="100" t="s">
        <v>4</v>
      </c>
      <c r="D1580" s="101">
        <v>44204</v>
      </c>
      <c r="E1580" s="100" t="s">
        <v>1602</v>
      </c>
      <c r="F1580" s="100" t="s">
        <v>234</v>
      </c>
      <c r="G1580" s="100" t="s">
        <v>1603</v>
      </c>
      <c r="H1580" s="100" t="s">
        <v>295</v>
      </c>
      <c r="I1580" s="100">
        <v>47.77</v>
      </c>
      <c r="J1580" s="100"/>
      <c r="K1580" s="100">
        <v>-47.77</v>
      </c>
    </row>
    <row r="1581" spans="1:11" x14ac:dyDescent="0.3">
      <c r="A1581" s="100" t="s">
        <v>142</v>
      </c>
      <c r="B1581" s="100" t="s">
        <v>151</v>
      </c>
      <c r="C1581" s="100" t="s">
        <v>4</v>
      </c>
      <c r="D1581" s="101">
        <v>44204</v>
      </c>
      <c r="E1581" s="100" t="s">
        <v>1602</v>
      </c>
      <c r="F1581" s="100" t="s">
        <v>234</v>
      </c>
      <c r="G1581" s="100" t="s">
        <v>1603</v>
      </c>
      <c r="H1581" s="100" t="s">
        <v>1277</v>
      </c>
      <c r="I1581" s="100">
        <v>215.94</v>
      </c>
      <c r="J1581" s="100"/>
      <c r="K1581" s="100">
        <v>-215.94</v>
      </c>
    </row>
    <row r="1582" spans="1:11" x14ac:dyDescent="0.3">
      <c r="A1582" s="100" t="s">
        <v>142</v>
      </c>
      <c r="B1582" s="100" t="s">
        <v>151</v>
      </c>
      <c r="C1582" s="100" t="s">
        <v>4</v>
      </c>
      <c r="D1582" s="101">
        <v>44204</v>
      </c>
      <c r="E1582" s="100" t="s">
        <v>1602</v>
      </c>
      <c r="F1582" s="100" t="s">
        <v>234</v>
      </c>
      <c r="G1582" s="100" t="s">
        <v>1603</v>
      </c>
      <c r="H1582" s="100" t="s">
        <v>1627</v>
      </c>
      <c r="I1582" s="100">
        <v>84.79</v>
      </c>
      <c r="J1582" s="100"/>
      <c r="K1582" s="100">
        <v>-84.79</v>
      </c>
    </row>
    <row r="1583" spans="1:11" x14ac:dyDescent="0.3">
      <c r="A1583" s="100" t="s">
        <v>142</v>
      </c>
      <c r="B1583" s="100" t="s">
        <v>151</v>
      </c>
      <c r="C1583" s="100" t="s">
        <v>4</v>
      </c>
      <c r="D1583" s="101">
        <v>44204</v>
      </c>
      <c r="E1583" s="100" t="s">
        <v>1602</v>
      </c>
      <c r="F1583" s="100" t="s">
        <v>234</v>
      </c>
      <c r="G1583" s="100" t="s">
        <v>1603</v>
      </c>
      <c r="H1583" s="100" t="s">
        <v>804</v>
      </c>
      <c r="I1583" s="100">
        <v>4.75</v>
      </c>
      <c r="J1583" s="100"/>
      <c r="K1583" s="100">
        <v>-4.75</v>
      </c>
    </row>
    <row r="1584" spans="1:11" x14ac:dyDescent="0.3">
      <c r="A1584" s="100" t="s">
        <v>142</v>
      </c>
      <c r="B1584" s="100" t="s">
        <v>151</v>
      </c>
      <c r="C1584" s="100" t="s">
        <v>4</v>
      </c>
      <c r="D1584" s="101">
        <v>44204</v>
      </c>
      <c r="E1584" s="100" t="s">
        <v>1602</v>
      </c>
      <c r="F1584" s="100" t="s">
        <v>234</v>
      </c>
      <c r="G1584" s="100" t="s">
        <v>1603</v>
      </c>
      <c r="H1584" s="100" t="s">
        <v>797</v>
      </c>
      <c r="I1584" s="100">
        <v>116.46</v>
      </c>
      <c r="J1584" s="100"/>
      <c r="K1584" s="100">
        <v>-116.46</v>
      </c>
    </row>
    <row r="1585" spans="1:11" x14ac:dyDescent="0.3">
      <c r="A1585" s="100" t="s">
        <v>142</v>
      </c>
      <c r="B1585" s="100" t="s">
        <v>151</v>
      </c>
      <c r="C1585" s="100" t="s">
        <v>4</v>
      </c>
      <c r="D1585" s="101">
        <v>44204</v>
      </c>
      <c r="E1585" s="100" t="s">
        <v>1602</v>
      </c>
      <c r="F1585" s="100" t="s">
        <v>234</v>
      </c>
      <c r="G1585" s="100" t="s">
        <v>1603</v>
      </c>
      <c r="H1585" s="100" t="s">
        <v>814</v>
      </c>
      <c r="I1585" s="100"/>
      <c r="J1585" s="100">
        <v>6</v>
      </c>
      <c r="K1585" s="100">
        <v>6</v>
      </c>
    </row>
    <row r="1586" spans="1:11" x14ac:dyDescent="0.3">
      <c r="A1586" s="100" t="s">
        <v>142</v>
      </c>
      <c r="B1586" s="100" t="s">
        <v>151</v>
      </c>
      <c r="C1586" s="100" t="s">
        <v>4</v>
      </c>
      <c r="D1586" s="101">
        <v>44204</v>
      </c>
      <c r="E1586" s="100" t="s">
        <v>1602</v>
      </c>
      <c r="F1586" s="100" t="s">
        <v>234</v>
      </c>
      <c r="G1586" s="100" t="s">
        <v>1603</v>
      </c>
      <c r="H1586" s="100" t="s">
        <v>814</v>
      </c>
      <c r="I1586" s="100"/>
      <c r="J1586" s="100">
        <v>20</v>
      </c>
      <c r="K1586" s="100">
        <v>20</v>
      </c>
    </row>
    <row r="1587" spans="1:11" x14ac:dyDescent="0.3">
      <c r="A1587" s="100" t="s">
        <v>142</v>
      </c>
      <c r="B1587" s="100" t="s">
        <v>206</v>
      </c>
      <c r="C1587" s="100" t="s">
        <v>1288</v>
      </c>
      <c r="D1587" s="101">
        <v>44112</v>
      </c>
      <c r="E1587" s="100" t="s">
        <v>919</v>
      </c>
      <c r="F1587" s="100" t="s">
        <v>234</v>
      </c>
      <c r="G1587" s="100" t="s">
        <v>1213</v>
      </c>
      <c r="H1587" s="100" t="s">
        <v>1289</v>
      </c>
      <c r="I1587" s="100">
        <v>228</v>
      </c>
      <c r="J1587" s="100"/>
      <c r="K1587" s="100">
        <v>-228</v>
      </c>
    </row>
    <row r="1588" spans="1:11" x14ac:dyDescent="0.3">
      <c r="A1588" s="100" t="s">
        <v>142</v>
      </c>
      <c r="B1588" s="100" t="s">
        <v>206</v>
      </c>
      <c r="C1588" s="100" t="s">
        <v>1288</v>
      </c>
      <c r="D1588" s="101">
        <v>44141</v>
      </c>
      <c r="E1588" s="100" t="s">
        <v>985</v>
      </c>
      <c r="F1588" s="100" t="s">
        <v>234</v>
      </c>
      <c r="G1588" s="100" t="s">
        <v>1237</v>
      </c>
      <c r="H1588" s="100" t="s">
        <v>1290</v>
      </c>
      <c r="I1588" s="100">
        <v>331.64</v>
      </c>
      <c r="J1588" s="100"/>
      <c r="K1588" s="100">
        <v>-331.64</v>
      </c>
    </row>
    <row r="1589" spans="1:11" x14ac:dyDescent="0.3">
      <c r="A1589" s="100" t="s">
        <v>142</v>
      </c>
      <c r="B1589" s="100" t="s">
        <v>297</v>
      </c>
      <c r="C1589" s="100" t="s">
        <v>5</v>
      </c>
      <c r="D1589" s="101">
        <v>44027</v>
      </c>
      <c r="E1589" s="100" t="s">
        <v>286</v>
      </c>
      <c r="F1589" s="100" t="s">
        <v>234</v>
      </c>
      <c r="G1589" s="100" t="s">
        <v>287</v>
      </c>
      <c r="H1589" s="100" t="s">
        <v>298</v>
      </c>
      <c r="I1589" s="100">
        <v>39.99</v>
      </c>
      <c r="J1589" s="100"/>
      <c r="K1589" s="100">
        <v>-39.99</v>
      </c>
    </row>
    <row r="1590" spans="1:11" x14ac:dyDescent="0.3">
      <c r="A1590" s="100" t="s">
        <v>142</v>
      </c>
      <c r="B1590" s="100" t="s">
        <v>210</v>
      </c>
      <c r="C1590" s="100" t="s">
        <v>208</v>
      </c>
      <c r="D1590" s="101">
        <v>44027</v>
      </c>
      <c r="E1590" s="100" t="s">
        <v>277</v>
      </c>
      <c r="F1590" s="100" t="s">
        <v>235</v>
      </c>
      <c r="G1590" s="100" t="s">
        <v>278</v>
      </c>
      <c r="H1590" s="100" t="s">
        <v>278</v>
      </c>
      <c r="I1590" s="100">
        <v>3121.6</v>
      </c>
      <c r="J1590" s="100"/>
      <c r="K1590" s="100">
        <v>-3121.6</v>
      </c>
    </row>
    <row r="1591" spans="1:11" x14ac:dyDescent="0.3">
      <c r="A1591" s="100" t="s">
        <v>142</v>
      </c>
      <c r="B1591" s="100" t="s">
        <v>210</v>
      </c>
      <c r="C1591" s="100" t="s">
        <v>208</v>
      </c>
      <c r="D1591" s="101">
        <v>44027</v>
      </c>
      <c r="E1591" s="100" t="s">
        <v>277</v>
      </c>
      <c r="F1591" s="100" t="s">
        <v>235</v>
      </c>
      <c r="G1591" s="100" t="s">
        <v>278</v>
      </c>
      <c r="H1591" s="100" t="s">
        <v>278</v>
      </c>
      <c r="I1591" s="100">
        <v>312.16000000000003</v>
      </c>
      <c r="J1591" s="100"/>
      <c r="K1591" s="100">
        <v>-312.16000000000003</v>
      </c>
    </row>
    <row r="1592" spans="1:11" x14ac:dyDescent="0.3">
      <c r="A1592" s="100" t="s">
        <v>142</v>
      </c>
      <c r="B1592" s="100" t="s">
        <v>210</v>
      </c>
      <c r="C1592" s="100" t="s">
        <v>208</v>
      </c>
      <c r="D1592" s="101">
        <v>44043</v>
      </c>
      <c r="E1592" s="100" t="s">
        <v>279</v>
      </c>
      <c r="F1592" s="100" t="s">
        <v>235</v>
      </c>
      <c r="G1592" s="100" t="s">
        <v>280</v>
      </c>
      <c r="H1592" s="100" t="s">
        <v>280</v>
      </c>
      <c r="I1592" s="100">
        <v>3226.2</v>
      </c>
      <c r="J1592" s="100"/>
      <c r="K1592" s="100">
        <v>-3226.2</v>
      </c>
    </row>
    <row r="1593" spans="1:11" x14ac:dyDescent="0.3">
      <c r="A1593" s="100" t="s">
        <v>142</v>
      </c>
      <c r="B1593" s="100" t="s">
        <v>210</v>
      </c>
      <c r="C1593" s="100" t="s">
        <v>208</v>
      </c>
      <c r="D1593" s="101">
        <v>44057</v>
      </c>
      <c r="E1593" s="100" t="s">
        <v>424</v>
      </c>
      <c r="F1593" s="100" t="s">
        <v>234</v>
      </c>
      <c r="G1593" s="100" t="s">
        <v>450</v>
      </c>
      <c r="H1593" s="100" t="s">
        <v>450</v>
      </c>
      <c r="I1593" s="100">
        <v>3210.6</v>
      </c>
      <c r="J1593" s="100"/>
      <c r="K1593" s="100">
        <v>-3210.6</v>
      </c>
    </row>
    <row r="1594" spans="1:11" x14ac:dyDescent="0.3">
      <c r="A1594" s="100" t="s">
        <v>142</v>
      </c>
      <c r="B1594" s="100" t="s">
        <v>210</v>
      </c>
      <c r="C1594" s="100" t="s">
        <v>208</v>
      </c>
      <c r="D1594" s="101">
        <v>44074</v>
      </c>
      <c r="E1594" s="100" t="s">
        <v>434</v>
      </c>
      <c r="F1594" s="100" t="s">
        <v>234</v>
      </c>
      <c r="G1594" s="100" t="s">
        <v>451</v>
      </c>
      <c r="H1594" s="100" t="s">
        <v>451</v>
      </c>
      <c r="I1594" s="100">
        <v>3493.7</v>
      </c>
      <c r="J1594" s="100"/>
      <c r="K1594" s="100">
        <v>-3493.7</v>
      </c>
    </row>
    <row r="1595" spans="1:11" x14ac:dyDescent="0.3">
      <c r="A1595" s="100" t="s">
        <v>142</v>
      </c>
      <c r="B1595" s="100" t="s">
        <v>210</v>
      </c>
      <c r="C1595" s="100" t="s">
        <v>208</v>
      </c>
      <c r="D1595" s="101">
        <v>44089</v>
      </c>
      <c r="E1595" s="100" t="s">
        <v>602</v>
      </c>
      <c r="F1595" s="100" t="s">
        <v>234</v>
      </c>
      <c r="G1595" s="100" t="s">
        <v>639</v>
      </c>
      <c r="H1595" s="100" t="s">
        <v>639</v>
      </c>
      <c r="I1595" s="100">
        <v>3368.4</v>
      </c>
      <c r="J1595" s="100"/>
      <c r="K1595" s="100">
        <v>-3368.4</v>
      </c>
    </row>
    <row r="1596" spans="1:11" x14ac:dyDescent="0.3">
      <c r="A1596" s="100" t="s">
        <v>142</v>
      </c>
      <c r="B1596" s="100" t="s">
        <v>210</v>
      </c>
      <c r="C1596" s="100" t="s">
        <v>208</v>
      </c>
      <c r="D1596" s="101">
        <v>44104</v>
      </c>
      <c r="E1596" s="100" t="s">
        <v>628</v>
      </c>
      <c r="F1596" s="100" t="s">
        <v>234</v>
      </c>
      <c r="G1596" s="100" t="s">
        <v>640</v>
      </c>
      <c r="H1596" s="100" t="s">
        <v>640</v>
      </c>
      <c r="I1596" s="100">
        <v>3325.6</v>
      </c>
      <c r="J1596" s="100"/>
      <c r="K1596" s="100">
        <v>-3325.6</v>
      </c>
    </row>
    <row r="1597" spans="1:11" x14ac:dyDescent="0.3">
      <c r="A1597" s="100" t="s">
        <v>142</v>
      </c>
      <c r="B1597" s="100" t="s">
        <v>210</v>
      </c>
      <c r="C1597" s="100" t="s">
        <v>208</v>
      </c>
      <c r="D1597" s="101">
        <v>44119</v>
      </c>
      <c r="E1597" s="100" t="s">
        <v>923</v>
      </c>
      <c r="F1597" s="100" t="s">
        <v>234</v>
      </c>
      <c r="G1597" s="100" t="s">
        <v>1050</v>
      </c>
      <c r="H1597" s="100" t="s">
        <v>1050</v>
      </c>
      <c r="I1597" s="100">
        <v>3296.72</v>
      </c>
      <c r="J1597" s="100"/>
      <c r="K1597" s="100">
        <v>-3296.72</v>
      </c>
    </row>
    <row r="1598" spans="1:11" x14ac:dyDescent="0.3">
      <c r="A1598" s="100" t="s">
        <v>142</v>
      </c>
      <c r="B1598" s="100" t="s">
        <v>210</v>
      </c>
      <c r="C1598" s="100" t="s">
        <v>208</v>
      </c>
      <c r="D1598" s="101">
        <v>44134</v>
      </c>
      <c r="E1598" s="100" t="s">
        <v>957</v>
      </c>
      <c r="F1598" s="100" t="s">
        <v>234</v>
      </c>
      <c r="G1598" s="100" t="s">
        <v>1051</v>
      </c>
      <c r="H1598" s="100" t="s">
        <v>1051</v>
      </c>
      <c r="I1598" s="100">
        <v>3355.6</v>
      </c>
      <c r="J1598" s="100"/>
      <c r="K1598" s="100">
        <v>-3355.6</v>
      </c>
    </row>
    <row r="1599" spans="1:11" x14ac:dyDescent="0.3">
      <c r="A1599" s="100" t="s">
        <v>142</v>
      </c>
      <c r="B1599" s="100" t="s">
        <v>210</v>
      </c>
      <c r="C1599" s="100" t="s">
        <v>208</v>
      </c>
      <c r="D1599" s="101">
        <v>44148</v>
      </c>
      <c r="E1599" s="100" t="s">
        <v>993</v>
      </c>
      <c r="F1599" s="100" t="s">
        <v>234</v>
      </c>
      <c r="G1599" s="100" t="s">
        <v>1055</v>
      </c>
      <c r="H1599" s="100" t="s">
        <v>1055</v>
      </c>
      <c r="I1599" s="100">
        <v>3325.6</v>
      </c>
      <c r="J1599" s="100"/>
      <c r="K1599" s="100">
        <v>-3325.6</v>
      </c>
    </row>
    <row r="1600" spans="1:11" x14ac:dyDescent="0.3">
      <c r="A1600" s="100" t="s">
        <v>142</v>
      </c>
      <c r="B1600" s="100" t="s">
        <v>210</v>
      </c>
      <c r="C1600" s="100" t="s">
        <v>208</v>
      </c>
      <c r="D1600" s="101">
        <v>44165</v>
      </c>
      <c r="E1600" s="100" t="s">
        <v>1029</v>
      </c>
      <c r="F1600" s="100" t="s">
        <v>234</v>
      </c>
      <c r="G1600" s="100" t="s">
        <v>1056</v>
      </c>
      <c r="H1600" s="100" t="s">
        <v>1056</v>
      </c>
      <c r="I1600" s="100">
        <v>3796.4</v>
      </c>
      <c r="J1600" s="100"/>
      <c r="K1600" s="100">
        <v>-3796.4</v>
      </c>
    </row>
    <row r="1601" spans="1:11" x14ac:dyDescent="0.3">
      <c r="A1601" s="100" t="s">
        <v>142</v>
      </c>
      <c r="B1601" s="100" t="s">
        <v>210</v>
      </c>
      <c r="C1601" s="100" t="s">
        <v>208</v>
      </c>
      <c r="D1601" s="101">
        <v>44180</v>
      </c>
      <c r="E1601" s="100" t="s">
        <v>1421</v>
      </c>
      <c r="F1601" s="100" t="s">
        <v>234</v>
      </c>
      <c r="G1601" s="100" t="s">
        <v>1451</v>
      </c>
      <c r="H1601" s="100" t="s">
        <v>1451</v>
      </c>
      <c r="I1601" s="100">
        <v>3539.6</v>
      </c>
      <c r="J1601" s="100"/>
      <c r="K1601" s="100">
        <v>-3539.6</v>
      </c>
    </row>
    <row r="1602" spans="1:11" x14ac:dyDescent="0.3">
      <c r="A1602" s="100" t="s">
        <v>142</v>
      </c>
      <c r="B1602" s="100" t="s">
        <v>210</v>
      </c>
      <c r="C1602" s="100" t="s">
        <v>208</v>
      </c>
      <c r="D1602" s="101">
        <v>44196</v>
      </c>
      <c r="E1602" s="100" t="s">
        <v>1443</v>
      </c>
      <c r="F1602" s="100" t="s">
        <v>234</v>
      </c>
      <c r="G1602" s="100" t="s">
        <v>1455</v>
      </c>
      <c r="H1602" s="100" t="s">
        <v>1455</v>
      </c>
      <c r="I1602" s="100">
        <v>3539.6</v>
      </c>
      <c r="J1602" s="100"/>
      <c r="K1602" s="100">
        <v>-3539.6</v>
      </c>
    </row>
    <row r="1603" spans="1:11" x14ac:dyDescent="0.3">
      <c r="A1603" s="100" t="s">
        <v>142</v>
      </c>
      <c r="B1603" s="100" t="s">
        <v>210</v>
      </c>
      <c r="C1603" s="100" t="s">
        <v>208</v>
      </c>
      <c r="D1603" s="101">
        <v>44211</v>
      </c>
      <c r="E1603" s="100" t="s">
        <v>1577</v>
      </c>
      <c r="F1603" s="100" t="s">
        <v>234</v>
      </c>
      <c r="G1603" s="100" t="s">
        <v>1578</v>
      </c>
      <c r="H1603" s="100" t="s">
        <v>1578</v>
      </c>
      <c r="I1603" s="100">
        <v>2907.38</v>
      </c>
      <c r="J1603" s="100"/>
      <c r="K1603" s="100">
        <v>-2907.38</v>
      </c>
    </row>
    <row r="1604" spans="1:11" x14ac:dyDescent="0.3">
      <c r="A1604" s="100" t="s">
        <v>142</v>
      </c>
      <c r="B1604" s="100" t="s">
        <v>210</v>
      </c>
      <c r="C1604" s="100" t="s">
        <v>208</v>
      </c>
      <c r="D1604" s="101">
        <v>44225</v>
      </c>
      <c r="E1604" s="100" t="s">
        <v>1579</v>
      </c>
      <c r="F1604" s="100" t="s">
        <v>234</v>
      </c>
      <c r="G1604" s="100" t="s">
        <v>1580</v>
      </c>
      <c r="H1604" s="100" t="s">
        <v>1580</v>
      </c>
      <c r="I1604" s="100">
        <v>3542.75</v>
      </c>
      <c r="J1604" s="100"/>
      <c r="K1604" s="100">
        <v>-3542.75</v>
      </c>
    </row>
    <row r="1605" spans="1:11" x14ac:dyDescent="0.3">
      <c r="A1605" s="100" t="s">
        <v>142</v>
      </c>
      <c r="B1605" s="100" t="s">
        <v>186</v>
      </c>
      <c r="C1605" s="100" t="s">
        <v>0</v>
      </c>
      <c r="D1605" s="101">
        <v>44043</v>
      </c>
      <c r="E1605" s="100" t="s">
        <v>279</v>
      </c>
      <c r="F1605" s="100" t="s">
        <v>235</v>
      </c>
      <c r="G1605" s="100" t="s">
        <v>280</v>
      </c>
      <c r="H1605" s="100" t="s">
        <v>280</v>
      </c>
      <c r="I1605" s="100">
        <v>273.26</v>
      </c>
      <c r="J1605" s="100"/>
      <c r="K1605" s="100">
        <v>-273.26</v>
      </c>
    </row>
    <row r="1606" spans="1:11" x14ac:dyDescent="0.3">
      <c r="A1606" s="100" t="s">
        <v>142</v>
      </c>
      <c r="B1606" s="100" t="s">
        <v>186</v>
      </c>
      <c r="C1606" s="100" t="s">
        <v>0</v>
      </c>
      <c r="D1606" s="101">
        <v>44057</v>
      </c>
      <c r="E1606" s="100" t="s">
        <v>424</v>
      </c>
      <c r="F1606" s="100" t="s">
        <v>234</v>
      </c>
      <c r="G1606" s="100" t="s">
        <v>450</v>
      </c>
      <c r="H1606" s="100" t="s">
        <v>450</v>
      </c>
      <c r="I1606" s="100">
        <v>321.06</v>
      </c>
      <c r="J1606" s="100"/>
      <c r="K1606" s="100">
        <v>-321.06</v>
      </c>
    </row>
    <row r="1607" spans="1:11" x14ac:dyDescent="0.3">
      <c r="A1607" s="100" t="s">
        <v>142</v>
      </c>
      <c r="B1607" s="100" t="s">
        <v>186</v>
      </c>
      <c r="C1607" s="100" t="s">
        <v>0</v>
      </c>
      <c r="D1607" s="101">
        <v>44074</v>
      </c>
      <c r="E1607" s="100" t="s">
        <v>434</v>
      </c>
      <c r="F1607" s="100" t="s">
        <v>234</v>
      </c>
      <c r="G1607" s="100" t="s">
        <v>451</v>
      </c>
      <c r="H1607" s="100" t="s">
        <v>451</v>
      </c>
      <c r="I1607" s="100">
        <v>349.37</v>
      </c>
      <c r="J1607" s="100"/>
      <c r="K1607" s="100">
        <v>-349.37</v>
      </c>
    </row>
    <row r="1608" spans="1:11" x14ac:dyDescent="0.3">
      <c r="A1608" s="100" t="s">
        <v>142</v>
      </c>
      <c r="B1608" s="100" t="s">
        <v>186</v>
      </c>
      <c r="C1608" s="100" t="s">
        <v>0</v>
      </c>
      <c r="D1608" s="101">
        <v>44089</v>
      </c>
      <c r="E1608" s="100" t="s">
        <v>602</v>
      </c>
      <c r="F1608" s="100" t="s">
        <v>234</v>
      </c>
      <c r="G1608" s="100" t="s">
        <v>639</v>
      </c>
      <c r="H1608" s="100" t="s">
        <v>639</v>
      </c>
      <c r="I1608" s="100">
        <v>336.84</v>
      </c>
      <c r="J1608" s="100"/>
      <c r="K1608" s="100">
        <v>-336.84</v>
      </c>
    </row>
    <row r="1609" spans="1:11" x14ac:dyDescent="0.3">
      <c r="A1609" s="100" t="s">
        <v>142</v>
      </c>
      <c r="B1609" s="100" t="s">
        <v>186</v>
      </c>
      <c r="C1609" s="100" t="s">
        <v>0</v>
      </c>
      <c r="D1609" s="101">
        <v>44104</v>
      </c>
      <c r="E1609" s="100" t="s">
        <v>628</v>
      </c>
      <c r="F1609" s="100" t="s">
        <v>234</v>
      </c>
      <c r="G1609" s="100" t="s">
        <v>640</v>
      </c>
      <c r="H1609" s="100" t="s">
        <v>640</v>
      </c>
      <c r="I1609" s="100">
        <v>332.56</v>
      </c>
      <c r="J1609" s="100"/>
      <c r="K1609" s="100">
        <v>-332.56</v>
      </c>
    </row>
    <row r="1610" spans="1:11" x14ac:dyDescent="0.3">
      <c r="A1610" s="100" t="s">
        <v>142</v>
      </c>
      <c r="B1610" s="100" t="s">
        <v>186</v>
      </c>
      <c r="C1610" s="100" t="s">
        <v>0</v>
      </c>
      <c r="D1610" s="101">
        <v>44119</v>
      </c>
      <c r="E1610" s="100" t="s">
        <v>923</v>
      </c>
      <c r="F1610" s="100" t="s">
        <v>234</v>
      </c>
      <c r="G1610" s="100" t="s">
        <v>1050</v>
      </c>
      <c r="H1610" s="100" t="s">
        <v>1050</v>
      </c>
      <c r="I1610" s="100">
        <v>329.67</v>
      </c>
      <c r="J1610" s="100"/>
      <c r="K1610" s="100">
        <v>-329.67</v>
      </c>
    </row>
    <row r="1611" spans="1:11" x14ac:dyDescent="0.3">
      <c r="A1611" s="100" t="s">
        <v>142</v>
      </c>
      <c r="B1611" s="100" t="s">
        <v>186</v>
      </c>
      <c r="C1611" s="100" t="s">
        <v>0</v>
      </c>
      <c r="D1611" s="101">
        <v>44134</v>
      </c>
      <c r="E1611" s="100" t="s">
        <v>957</v>
      </c>
      <c r="F1611" s="100" t="s">
        <v>234</v>
      </c>
      <c r="G1611" s="100" t="s">
        <v>1051</v>
      </c>
      <c r="H1611" s="100" t="s">
        <v>1051</v>
      </c>
      <c r="I1611" s="100">
        <v>335.56</v>
      </c>
      <c r="J1611" s="100"/>
      <c r="K1611" s="100">
        <v>-335.56</v>
      </c>
    </row>
    <row r="1612" spans="1:11" x14ac:dyDescent="0.3">
      <c r="A1612" s="100" t="s">
        <v>142</v>
      </c>
      <c r="B1612" s="100" t="s">
        <v>186</v>
      </c>
      <c r="C1612" s="100" t="s">
        <v>0</v>
      </c>
      <c r="D1612" s="101">
        <v>44148</v>
      </c>
      <c r="E1612" s="100" t="s">
        <v>993</v>
      </c>
      <c r="F1612" s="100" t="s">
        <v>234</v>
      </c>
      <c r="G1612" s="100" t="s">
        <v>1055</v>
      </c>
      <c r="H1612" s="100" t="s">
        <v>1055</v>
      </c>
      <c r="I1612" s="100">
        <v>332.56</v>
      </c>
      <c r="J1612" s="100"/>
      <c r="K1612" s="100">
        <v>-332.56</v>
      </c>
    </row>
    <row r="1613" spans="1:11" x14ac:dyDescent="0.3">
      <c r="A1613" s="100" t="s">
        <v>142</v>
      </c>
      <c r="B1613" s="100" t="s">
        <v>186</v>
      </c>
      <c r="C1613" s="100" t="s">
        <v>0</v>
      </c>
      <c r="D1613" s="101">
        <v>44165</v>
      </c>
      <c r="E1613" s="100" t="s">
        <v>1029</v>
      </c>
      <c r="F1613" s="100" t="s">
        <v>234</v>
      </c>
      <c r="G1613" s="100" t="s">
        <v>1056</v>
      </c>
      <c r="H1613" s="100" t="s">
        <v>1056</v>
      </c>
      <c r="I1613" s="100">
        <v>336.84</v>
      </c>
      <c r="J1613" s="100"/>
      <c r="K1613" s="100">
        <v>-336.84</v>
      </c>
    </row>
    <row r="1614" spans="1:11" x14ac:dyDescent="0.3">
      <c r="A1614" s="100" t="s">
        <v>142</v>
      </c>
      <c r="B1614" s="100" t="s">
        <v>186</v>
      </c>
      <c r="C1614" s="100" t="s">
        <v>0</v>
      </c>
      <c r="D1614" s="101">
        <v>44180</v>
      </c>
      <c r="E1614" s="100" t="s">
        <v>1421</v>
      </c>
      <c r="F1614" s="100" t="s">
        <v>234</v>
      </c>
      <c r="G1614" s="100" t="s">
        <v>1451</v>
      </c>
      <c r="H1614" s="100" t="s">
        <v>1451</v>
      </c>
      <c r="I1614" s="100">
        <v>332.56</v>
      </c>
      <c r="J1614" s="100"/>
      <c r="K1614" s="100">
        <v>-332.56</v>
      </c>
    </row>
    <row r="1615" spans="1:11" x14ac:dyDescent="0.3">
      <c r="A1615" s="100" t="s">
        <v>142</v>
      </c>
      <c r="B1615" s="100" t="s">
        <v>186</v>
      </c>
      <c r="C1615" s="100" t="s">
        <v>0</v>
      </c>
      <c r="D1615" s="101">
        <v>44196</v>
      </c>
      <c r="E1615" s="100" t="s">
        <v>1443</v>
      </c>
      <c r="F1615" s="100" t="s">
        <v>234</v>
      </c>
      <c r="G1615" s="100" t="s">
        <v>1455</v>
      </c>
      <c r="H1615" s="100" t="s">
        <v>1455</v>
      </c>
      <c r="I1615" s="100">
        <v>332.56</v>
      </c>
      <c r="J1615" s="100"/>
      <c r="K1615" s="100">
        <v>-332.56</v>
      </c>
    </row>
    <row r="1616" spans="1:11" x14ac:dyDescent="0.3">
      <c r="A1616" s="100" t="s">
        <v>142</v>
      </c>
      <c r="B1616" s="100" t="s">
        <v>186</v>
      </c>
      <c r="C1616" s="100" t="s">
        <v>0</v>
      </c>
      <c r="D1616" s="101">
        <v>44211</v>
      </c>
      <c r="E1616" s="100" t="s">
        <v>1577</v>
      </c>
      <c r="F1616" s="100" t="s">
        <v>234</v>
      </c>
      <c r="G1616" s="100" t="s">
        <v>1578</v>
      </c>
      <c r="H1616" s="100" t="s">
        <v>1578</v>
      </c>
      <c r="I1616" s="100">
        <v>284.25</v>
      </c>
      <c r="J1616" s="100"/>
      <c r="K1616" s="100">
        <v>-284.25</v>
      </c>
    </row>
    <row r="1617" spans="1:11" x14ac:dyDescent="0.3">
      <c r="A1617" s="100" t="s">
        <v>142</v>
      </c>
      <c r="B1617" s="100" t="s">
        <v>186</v>
      </c>
      <c r="C1617" s="100" t="s">
        <v>0</v>
      </c>
      <c r="D1617" s="101">
        <v>44225</v>
      </c>
      <c r="E1617" s="100" t="s">
        <v>1579</v>
      </c>
      <c r="F1617" s="100" t="s">
        <v>234</v>
      </c>
      <c r="G1617" s="100" t="s">
        <v>1580</v>
      </c>
      <c r="H1617" s="100" t="s">
        <v>1580</v>
      </c>
      <c r="I1617" s="100">
        <v>332.65</v>
      </c>
      <c r="J1617" s="100"/>
      <c r="K1617" s="100">
        <v>-332.65</v>
      </c>
    </row>
    <row r="1618" spans="1:11" x14ac:dyDescent="0.3">
      <c r="A1618" s="100" t="s">
        <v>142</v>
      </c>
      <c r="B1618" s="100" t="s">
        <v>187</v>
      </c>
      <c r="C1618" s="100" t="s">
        <v>1</v>
      </c>
      <c r="D1618" s="101">
        <v>44027</v>
      </c>
      <c r="E1618" s="100" t="s">
        <v>277</v>
      </c>
      <c r="F1618" s="100" t="s">
        <v>235</v>
      </c>
      <c r="G1618" s="100" t="s">
        <v>278</v>
      </c>
      <c r="H1618" s="100" t="s">
        <v>278</v>
      </c>
      <c r="I1618" s="100">
        <v>214.75</v>
      </c>
      <c r="J1618" s="100"/>
      <c r="K1618" s="100">
        <v>-214.75</v>
      </c>
    </row>
    <row r="1619" spans="1:11" x14ac:dyDescent="0.3">
      <c r="A1619" s="100" t="s">
        <v>142</v>
      </c>
      <c r="B1619" s="100" t="s">
        <v>187</v>
      </c>
      <c r="C1619" s="100" t="s">
        <v>1</v>
      </c>
      <c r="D1619" s="101">
        <v>44043</v>
      </c>
      <c r="E1619" s="100" t="s">
        <v>279</v>
      </c>
      <c r="F1619" s="100" t="s">
        <v>235</v>
      </c>
      <c r="G1619" s="100" t="s">
        <v>280</v>
      </c>
      <c r="H1619" s="100" t="s">
        <v>280</v>
      </c>
      <c r="I1619" s="100">
        <v>222.73</v>
      </c>
      <c r="J1619" s="100"/>
      <c r="K1619" s="100">
        <v>-222.73</v>
      </c>
    </row>
    <row r="1620" spans="1:11" x14ac:dyDescent="0.3">
      <c r="A1620" s="100" t="s">
        <v>142</v>
      </c>
      <c r="B1620" s="100" t="s">
        <v>187</v>
      </c>
      <c r="C1620" s="100" t="s">
        <v>1</v>
      </c>
      <c r="D1620" s="101">
        <v>44057</v>
      </c>
      <c r="E1620" s="100" t="s">
        <v>424</v>
      </c>
      <c r="F1620" s="100" t="s">
        <v>234</v>
      </c>
      <c r="G1620" s="100" t="s">
        <v>450</v>
      </c>
      <c r="H1620" s="100" t="s">
        <v>450</v>
      </c>
      <c r="I1620" s="100">
        <v>221.54</v>
      </c>
      <c r="J1620" s="100"/>
      <c r="K1620" s="100">
        <v>-221.54</v>
      </c>
    </row>
    <row r="1621" spans="1:11" x14ac:dyDescent="0.3">
      <c r="A1621" s="100" t="s">
        <v>142</v>
      </c>
      <c r="B1621" s="100" t="s">
        <v>187</v>
      </c>
      <c r="C1621" s="100" t="s">
        <v>1</v>
      </c>
      <c r="D1621" s="101">
        <v>44074</v>
      </c>
      <c r="E1621" s="100" t="s">
        <v>434</v>
      </c>
      <c r="F1621" s="100" t="s">
        <v>234</v>
      </c>
      <c r="G1621" s="100" t="s">
        <v>451</v>
      </c>
      <c r="H1621" s="100" t="s">
        <v>451</v>
      </c>
      <c r="I1621" s="100">
        <v>243.2</v>
      </c>
      <c r="J1621" s="100"/>
      <c r="K1621" s="100">
        <v>-243.2</v>
      </c>
    </row>
    <row r="1622" spans="1:11" x14ac:dyDescent="0.3">
      <c r="A1622" s="100" t="s">
        <v>142</v>
      </c>
      <c r="B1622" s="100" t="s">
        <v>187</v>
      </c>
      <c r="C1622" s="100" t="s">
        <v>1</v>
      </c>
      <c r="D1622" s="101">
        <v>44089</v>
      </c>
      <c r="E1622" s="100" t="s">
        <v>602</v>
      </c>
      <c r="F1622" s="100" t="s">
        <v>234</v>
      </c>
      <c r="G1622" s="100" t="s">
        <v>639</v>
      </c>
      <c r="H1622" s="100" t="s">
        <v>639</v>
      </c>
      <c r="I1622" s="100">
        <v>233.61</v>
      </c>
      <c r="J1622" s="100"/>
      <c r="K1622" s="100">
        <v>-233.61</v>
      </c>
    </row>
    <row r="1623" spans="1:11" x14ac:dyDescent="0.3">
      <c r="A1623" s="100" t="s">
        <v>142</v>
      </c>
      <c r="B1623" s="100" t="s">
        <v>187</v>
      </c>
      <c r="C1623" s="100" t="s">
        <v>1</v>
      </c>
      <c r="D1623" s="101">
        <v>44104</v>
      </c>
      <c r="E1623" s="100" t="s">
        <v>628</v>
      </c>
      <c r="F1623" s="100" t="s">
        <v>234</v>
      </c>
      <c r="G1623" s="100" t="s">
        <v>640</v>
      </c>
      <c r="H1623" s="100" t="s">
        <v>640</v>
      </c>
      <c r="I1623" s="100">
        <v>230.34</v>
      </c>
      <c r="J1623" s="100"/>
      <c r="K1623" s="100">
        <v>-230.34</v>
      </c>
    </row>
    <row r="1624" spans="1:11" x14ac:dyDescent="0.3">
      <c r="A1624" s="100" t="s">
        <v>142</v>
      </c>
      <c r="B1624" s="100" t="s">
        <v>187</v>
      </c>
      <c r="C1624" s="100" t="s">
        <v>1</v>
      </c>
      <c r="D1624" s="101">
        <v>44119</v>
      </c>
      <c r="E1624" s="100" t="s">
        <v>923</v>
      </c>
      <c r="F1624" s="100" t="s">
        <v>234</v>
      </c>
      <c r="G1624" s="100" t="s">
        <v>1050</v>
      </c>
      <c r="H1624" s="100" t="s">
        <v>1050</v>
      </c>
      <c r="I1624" s="100">
        <v>228.13</v>
      </c>
      <c r="J1624" s="100"/>
      <c r="K1624" s="100">
        <v>-228.13</v>
      </c>
    </row>
    <row r="1625" spans="1:11" x14ac:dyDescent="0.3">
      <c r="A1625" s="100" t="s">
        <v>142</v>
      </c>
      <c r="B1625" s="100" t="s">
        <v>187</v>
      </c>
      <c r="C1625" s="100" t="s">
        <v>1</v>
      </c>
      <c r="D1625" s="101">
        <v>44134</v>
      </c>
      <c r="E1625" s="100" t="s">
        <v>957</v>
      </c>
      <c r="F1625" s="100" t="s">
        <v>234</v>
      </c>
      <c r="G1625" s="100" t="s">
        <v>1051</v>
      </c>
      <c r="H1625" s="100" t="s">
        <v>1051</v>
      </c>
      <c r="I1625" s="100">
        <v>232.63</v>
      </c>
      <c r="J1625" s="100"/>
      <c r="K1625" s="100">
        <v>-232.63</v>
      </c>
    </row>
    <row r="1626" spans="1:11" x14ac:dyDescent="0.3">
      <c r="A1626" s="100" t="s">
        <v>142</v>
      </c>
      <c r="B1626" s="100" t="s">
        <v>187</v>
      </c>
      <c r="C1626" s="100" t="s">
        <v>1</v>
      </c>
      <c r="D1626" s="101">
        <v>44148</v>
      </c>
      <c r="E1626" s="100" t="s">
        <v>993</v>
      </c>
      <c r="F1626" s="100" t="s">
        <v>234</v>
      </c>
      <c r="G1626" s="100" t="s">
        <v>1055</v>
      </c>
      <c r="H1626" s="100" t="s">
        <v>1055</v>
      </c>
      <c r="I1626" s="100">
        <v>230.34</v>
      </c>
      <c r="J1626" s="100"/>
      <c r="K1626" s="100">
        <v>-230.34</v>
      </c>
    </row>
    <row r="1627" spans="1:11" x14ac:dyDescent="0.3">
      <c r="A1627" s="100" t="s">
        <v>142</v>
      </c>
      <c r="B1627" s="100" t="s">
        <v>187</v>
      </c>
      <c r="C1627" s="100" t="s">
        <v>1</v>
      </c>
      <c r="D1627" s="101">
        <v>44165</v>
      </c>
      <c r="E1627" s="100" t="s">
        <v>1029</v>
      </c>
      <c r="F1627" s="100" t="s">
        <v>234</v>
      </c>
      <c r="G1627" s="100" t="s">
        <v>1056</v>
      </c>
      <c r="H1627" s="100" t="s">
        <v>1056</v>
      </c>
      <c r="I1627" s="100">
        <v>266.36</v>
      </c>
      <c r="J1627" s="100"/>
      <c r="K1627" s="100">
        <v>-266.36</v>
      </c>
    </row>
    <row r="1628" spans="1:11" x14ac:dyDescent="0.3">
      <c r="A1628" s="100" t="s">
        <v>142</v>
      </c>
      <c r="B1628" s="100" t="s">
        <v>187</v>
      </c>
      <c r="C1628" s="100" t="s">
        <v>1</v>
      </c>
      <c r="D1628" s="101">
        <v>44180</v>
      </c>
      <c r="E1628" s="100" t="s">
        <v>1421</v>
      </c>
      <c r="F1628" s="100" t="s">
        <v>234</v>
      </c>
      <c r="G1628" s="100" t="s">
        <v>1451</v>
      </c>
      <c r="H1628" s="100" t="s">
        <v>1451</v>
      </c>
      <c r="I1628" s="100">
        <v>246.71</v>
      </c>
      <c r="J1628" s="100"/>
      <c r="K1628" s="100">
        <v>-246.71</v>
      </c>
    </row>
    <row r="1629" spans="1:11" x14ac:dyDescent="0.3">
      <c r="A1629" s="100" t="s">
        <v>142</v>
      </c>
      <c r="B1629" s="100" t="s">
        <v>187</v>
      </c>
      <c r="C1629" s="100" t="s">
        <v>1</v>
      </c>
      <c r="D1629" s="101">
        <v>44196</v>
      </c>
      <c r="E1629" s="100" t="s">
        <v>1443</v>
      </c>
      <c r="F1629" s="100" t="s">
        <v>234</v>
      </c>
      <c r="G1629" s="100" t="s">
        <v>1455</v>
      </c>
      <c r="H1629" s="100" t="s">
        <v>1455</v>
      </c>
      <c r="I1629" s="100">
        <v>246.71</v>
      </c>
      <c r="J1629" s="100"/>
      <c r="K1629" s="100">
        <v>-246.71</v>
      </c>
    </row>
    <row r="1630" spans="1:11" x14ac:dyDescent="0.3">
      <c r="A1630" s="100" t="s">
        <v>142</v>
      </c>
      <c r="B1630" s="100" t="s">
        <v>187</v>
      </c>
      <c r="C1630" s="100" t="s">
        <v>1</v>
      </c>
      <c r="D1630" s="101">
        <v>44211</v>
      </c>
      <c r="E1630" s="100" t="s">
        <v>1577</v>
      </c>
      <c r="F1630" s="100" t="s">
        <v>234</v>
      </c>
      <c r="G1630" s="100" t="s">
        <v>1578</v>
      </c>
      <c r="H1630" s="100" t="s">
        <v>1578</v>
      </c>
      <c r="I1630" s="100">
        <v>198.33</v>
      </c>
      <c r="J1630" s="100"/>
      <c r="K1630" s="100">
        <v>-198.33</v>
      </c>
    </row>
    <row r="1631" spans="1:11" x14ac:dyDescent="0.3">
      <c r="A1631" s="100" t="s">
        <v>142</v>
      </c>
      <c r="B1631" s="100" t="s">
        <v>187</v>
      </c>
      <c r="C1631" s="100" t="s">
        <v>1</v>
      </c>
      <c r="D1631" s="101">
        <v>44225</v>
      </c>
      <c r="E1631" s="100" t="s">
        <v>1579</v>
      </c>
      <c r="F1631" s="100" t="s">
        <v>234</v>
      </c>
      <c r="G1631" s="100" t="s">
        <v>1580</v>
      </c>
      <c r="H1631" s="100" t="s">
        <v>1580</v>
      </c>
      <c r="I1631" s="100">
        <v>246.95</v>
      </c>
      <c r="J1631" s="100"/>
      <c r="K1631" s="100">
        <v>-246.95</v>
      </c>
    </row>
    <row r="1632" spans="1:11" x14ac:dyDescent="0.3">
      <c r="A1632" s="100" t="s">
        <v>142</v>
      </c>
      <c r="B1632" s="100" t="s">
        <v>188</v>
      </c>
      <c r="C1632" s="100" t="s">
        <v>2</v>
      </c>
      <c r="D1632" s="101">
        <v>44027</v>
      </c>
      <c r="E1632" s="100" t="s">
        <v>277</v>
      </c>
      <c r="F1632" s="100" t="s">
        <v>235</v>
      </c>
      <c r="G1632" s="100" t="s">
        <v>278</v>
      </c>
      <c r="H1632" s="100" t="s">
        <v>278</v>
      </c>
      <c r="I1632" s="100">
        <v>969.56</v>
      </c>
      <c r="J1632" s="100"/>
      <c r="K1632" s="100">
        <v>-969.56</v>
      </c>
    </row>
    <row r="1633" spans="1:11" x14ac:dyDescent="0.3">
      <c r="A1633" s="100" t="s">
        <v>142</v>
      </c>
      <c r="B1633" s="100" t="s">
        <v>188</v>
      </c>
      <c r="C1633" s="100" t="s">
        <v>2</v>
      </c>
      <c r="D1633" s="101">
        <v>44043</v>
      </c>
      <c r="E1633" s="100" t="s">
        <v>279</v>
      </c>
      <c r="F1633" s="100" t="s">
        <v>235</v>
      </c>
      <c r="G1633" s="100" t="s">
        <v>280</v>
      </c>
      <c r="H1633" s="100" t="s">
        <v>280</v>
      </c>
      <c r="I1633" s="100">
        <v>969.56</v>
      </c>
      <c r="J1633" s="100"/>
      <c r="K1633" s="100">
        <v>-969.56</v>
      </c>
    </row>
    <row r="1634" spans="1:11" x14ac:dyDescent="0.3">
      <c r="A1634" s="100" t="s">
        <v>142</v>
      </c>
      <c r="B1634" s="100" t="s">
        <v>188</v>
      </c>
      <c r="C1634" s="100" t="s">
        <v>2</v>
      </c>
      <c r="D1634" s="101">
        <v>44057</v>
      </c>
      <c r="E1634" s="100" t="s">
        <v>424</v>
      </c>
      <c r="F1634" s="100" t="s">
        <v>234</v>
      </c>
      <c r="G1634" s="100" t="s">
        <v>450</v>
      </c>
      <c r="H1634" s="100" t="s">
        <v>450</v>
      </c>
      <c r="I1634" s="100">
        <v>969.56</v>
      </c>
      <c r="J1634" s="100"/>
      <c r="K1634" s="100">
        <v>-969.56</v>
      </c>
    </row>
    <row r="1635" spans="1:11" x14ac:dyDescent="0.3">
      <c r="A1635" s="100" t="s">
        <v>142</v>
      </c>
      <c r="B1635" s="100" t="s">
        <v>188</v>
      </c>
      <c r="C1635" s="100" t="s">
        <v>2</v>
      </c>
      <c r="D1635" s="101">
        <v>44074</v>
      </c>
      <c r="E1635" s="100" t="s">
        <v>434</v>
      </c>
      <c r="F1635" s="100" t="s">
        <v>234</v>
      </c>
      <c r="G1635" s="100" t="s">
        <v>451</v>
      </c>
      <c r="H1635" s="100" t="s">
        <v>451</v>
      </c>
      <c r="I1635" s="100">
        <v>969.56</v>
      </c>
      <c r="J1635" s="100"/>
      <c r="K1635" s="100">
        <v>-969.56</v>
      </c>
    </row>
    <row r="1636" spans="1:11" x14ac:dyDescent="0.3">
      <c r="A1636" s="100" t="s">
        <v>142</v>
      </c>
      <c r="B1636" s="100" t="s">
        <v>188</v>
      </c>
      <c r="C1636" s="100" t="s">
        <v>2</v>
      </c>
      <c r="D1636" s="101">
        <v>44089</v>
      </c>
      <c r="E1636" s="100" t="s">
        <v>602</v>
      </c>
      <c r="F1636" s="100" t="s">
        <v>234</v>
      </c>
      <c r="G1636" s="100" t="s">
        <v>639</v>
      </c>
      <c r="H1636" s="100" t="s">
        <v>639</v>
      </c>
      <c r="I1636" s="100">
        <v>969.56</v>
      </c>
      <c r="J1636" s="100"/>
      <c r="K1636" s="100">
        <v>-969.56</v>
      </c>
    </row>
    <row r="1637" spans="1:11" x14ac:dyDescent="0.3">
      <c r="A1637" s="100" t="s">
        <v>142</v>
      </c>
      <c r="B1637" s="100" t="s">
        <v>188</v>
      </c>
      <c r="C1637" s="100" t="s">
        <v>2</v>
      </c>
      <c r="D1637" s="101">
        <v>44104</v>
      </c>
      <c r="E1637" s="100" t="s">
        <v>628</v>
      </c>
      <c r="F1637" s="100" t="s">
        <v>234</v>
      </c>
      <c r="G1637" s="100" t="s">
        <v>640</v>
      </c>
      <c r="H1637" s="100" t="s">
        <v>640</v>
      </c>
      <c r="I1637" s="100">
        <v>969.56</v>
      </c>
      <c r="J1637" s="100"/>
      <c r="K1637" s="100">
        <v>-969.56</v>
      </c>
    </row>
    <row r="1638" spans="1:11" x14ac:dyDescent="0.3">
      <c r="A1638" s="100" t="s">
        <v>142</v>
      </c>
      <c r="B1638" s="100" t="s">
        <v>188</v>
      </c>
      <c r="C1638" s="100" t="s">
        <v>2</v>
      </c>
      <c r="D1638" s="101">
        <v>44119</v>
      </c>
      <c r="E1638" s="100" t="s">
        <v>923</v>
      </c>
      <c r="F1638" s="100" t="s">
        <v>234</v>
      </c>
      <c r="G1638" s="100" t="s">
        <v>1050</v>
      </c>
      <c r="H1638" s="100" t="s">
        <v>1050</v>
      </c>
      <c r="I1638" s="100">
        <v>969.56</v>
      </c>
      <c r="J1638" s="100"/>
      <c r="K1638" s="100">
        <v>-969.56</v>
      </c>
    </row>
    <row r="1639" spans="1:11" x14ac:dyDescent="0.3">
      <c r="A1639" s="100" t="s">
        <v>142</v>
      </c>
      <c r="B1639" s="100" t="s">
        <v>188</v>
      </c>
      <c r="C1639" s="100" t="s">
        <v>2</v>
      </c>
      <c r="D1639" s="101">
        <v>44134</v>
      </c>
      <c r="E1639" s="100" t="s">
        <v>957</v>
      </c>
      <c r="F1639" s="100" t="s">
        <v>234</v>
      </c>
      <c r="G1639" s="100" t="s">
        <v>1051</v>
      </c>
      <c r="H1639" s="100" t="s">
        <v>1051</v>
      </c>
      <c r="I1639" s="100">
        <v>969.56</v>
      </c>
      <c r="J1639" s="100"/>
      <c r="K1639" s="100">
        <v>-969.56</v>
      </c>
    </row>
    <row r="1640" spans="1:11" x14ac:dyDescent="0.3">
      <c r="A1640" s="100" t="s">
        <v>142</v>
      </c>
      <c r="B1640" s="100" t="s">
        <v>188</v>
      </c>
      <c r="C1640" s="100" t="s">
        <v>2</v>
      </c>
      <c r="D1640" s="101">
        <v>44148</v>
      </c>
      <c r="E1640" s="100" t="s">
        <v>993</v>
      </c>
      <c r="F1640" s="100" t="s">
        <v>234</v>
      </c>
      <c r="G1640" s="100" t="s">
        <v>1055</v>
      </c>
      <c r="H1640" s="100" t="s">
        <v>1055</v>
      </c>
      <c r="I1640" s="100">
        <v>969.56</v>
      </c>
      <c r="J1640" s="100"/>
      <c r="K1640" s="100">
        <v>-969.56</v>
      </c>
    </row>
    <row r="1641" spans="1:11" x14ac:dyDescent="0.3">
      <c r="A1641" s="100" t="s">
        <v>142</v>
      </c>
      <c r="B1641" s="100" t="s">
        <v>188</v>
      </c>
      <c r="C1641" s="100" t="s">
        <v>2</v>
      </c>
      <c r="D1641" s="101">
        <v>44165</v>
      </c>
      <c r="E1641" s="100" t="s">
        <v>1029</v>
      </c>
      <c r="F1641" s="100" t="s">
        <v>234</v>
      </c>
      <c r="G1641" s="100" t="s">
        <v>1056</v>
      </c>
      <c r="H1641" s="100" t="s">
        <v>1056</v>
      </c>
      <c r="I1641" s="100">
        <v>969.56</v>
      </c>
      <c r="J1641" s="100"/>
      <c r="K1641" s="100">
        <v>-969.56</v>
      </c>
    </row>
    <row r="1642" spans="1:11" x14ac:dyDescent="0.3">
      <c r="A1642" s="100" t="s">
        <v>142</v>
      </c>
      <c r="B1642" s="100" t="s">
        <v>188</v>
      </c>
      <c r="C1642" s="100" t="s">
        <v>2</v>
      </c>
      <c r="D1642" s="101">
        <v>44180</v>
      </c>
      <c r="E1642" s="100" t="s">
        <v>1421</v>
      </c>
      <c r="F1642" s="100" t="s">
        <v>234</v>
      </c>
      <c r="G1642" s="100" t="s">
        <v>1451</v>
      </c>
      <c r="H1642" s="100" t="s">
        <v>1451</v>
      </c>
      <c r="I1642" s="100">
        <v>969.56</v>
      </c>
      <c r="J1642" s="100"/>
      <c r="K1642" s="100">
        <v>-969.56</v>
      </c>
    </row>
    <row r="1643" spans="1:11" x14ac:dyDescent="0.3">
      <c r="A1643" s="100" t="s">
        <v>142</v>
      </c>
      <c r="B1643" s="100" t="s">
        <v>188</v>
      </c>
      <c r="C1643" s="100" t="s">
        <v>2</v>
      </c>
      <c r="D1643" s="101">
        <v>44196</v>
      </c>
      <c r="E1643" s="100" t="s">
        <v>1443</v>
      </c>
      <c r="F1643" s="100" t="s">
        <v>234</v>
      </c>
      <c r="G1643" s="100" t="s">
        <v>1455</v>
      </c>
      <c r="H1643" s="100" t="s">
        <v>1455</v>
      </c>
      <c r="I1643" s="100">
        <v>969.56</v>
      </c>
      <c r="J1643" s="100"/>
      <c r="K1643" s="100">
        <v>-969.56</v>
      </c>
    </row>
    <row r="1644" spans="1:11" x14ac:dyDescent="0.3">
      <c r="A1644" s="100" t="s">
        <v>142</v>
      </c>
      <c r="B1644" s="100" t="s">
        <v>188</v>
      </c>
      <c r="C1644" s="100" t="s">
        <v>2</v>
      </c>
      <c r="D1644" s="101">
        <v>44211</v>
      </c>
      <c r="E1644" s="100" t="s">
        <v>1577</v>
      </c>
      <c r="F1644" s="100" t="s">
        <v>234</v>
      </c>
      <c r="G1644" s="100" t="s">
        <v>1578</v>
      </c>
      <c r="H1644" s="100" t="s">
        <v>1578</v>
      </c>
      <c r="I1644" s="100">
        <v>969.56</v>
      </c>
      <c r="J1644" s="100"/>
      <c r="K1644" s="100">
        <v>-969.56</v>
      </c>
    </row>
    <row r="1645" spans="1:11" x14ac:dyDescent="0.3">
      <c r="A1645" s="100" t="s">
        <v>142</v>
      </c>
      <c r="B1645" s="100" t="s">
        <v>188</v>
      </c>
      <c r="C1645" s="100" t="s">
        <v>2</v>
      </c>
      <c r="D1645" s="101">
        <v>44225</v>
      </c>
      <c r="E1645" s="100" t="s">
        <v>1579</v>
      </c>
      <c r="F1645" s="100" t="s">
        <v>234</v>
      </c>
      <c r="G1645" s="100" t="s">
        <v>1580</v>
      </c>
      <c r="H1645" s="100" t="s">
        <v>1580</v>
      </c>
      <c r="I1645" s="100">
        <v>969.56</v>
      </c>
      <c r="J1645" s="100"/>
      <c r="K1645" s="100">
        <v>-969.56</v>
      </c>
    </row>
    <row r="1646" spans="1:11" x14ac:dyDescent="0.3">
      <c r="A1646" s="100" t="s">
        <v>142</v>
      </c>
      <c r="B1646" s="100" t="s">
        <v>189</v>
      </c>
      <c r="C1646" s="100" t="s">
        <v>143</v>
      </c>
      <c r="D1646" s="101">
        <v>44153</v>
      </c>
      <c r="E1646" s="100" t="s">
        <v>1001</v>
      </c>
      <c r="F1646" s="100" t="s">
        <v>234</v>
      </c>
      <c r="G1646" s="100" t="s">
        <v>1206</v>
      </c>
      <c r="H1646" s="100" t="s">
        <v>1206</v>
      </c>
      <c r="I1646" s="100">
        <v>157.19999999999999</v>
      </c>
      <c r="J1646" s="100"/>
      <c r="K1646" s="100">
        <v>-157.19999999999999</v>
      </c>
    </row>
    <row r="1647" spans="1:11" x14ac:dyDescent="0.3">
      <c r="A1647" s="100" t="s">
        <v>142</v>
      </c>
      <c r="B1647" s="100" t="s">
        <v>190</v>
      </c>
      <c r="C1647" s="100" t="s">
        <v>3</v>
      </c>
      <c r="D1647" s="101">
        <v>44027</v>
      </c>
      <c r="E1647" s="100" t="s">
        <v>277</v>
      </c>
      <c r="F1647" s="100" t="s">
        <v>235</v>
      </c>
      <c r="G1647" s="100" t="s">
        <v>278</v>
      </c>
      <c r="H1647" s="100" t="s">
        <v>278</v>
      </c>
      <c r="I1647" s="100">
        <v>0.09</v>
      </c>
      <c r="J1647" s="100"/>
      <c r="K1647" s="100">
        <v>-0.09</v>
      </c>
    </row>
    <row r="1648" spans="1:11" x14ac:dyDescent="0.3">
      <c r="A1648" s="100" t="s">
        <v>142</v>
      </c>
      <c r="B1648" s="100" t="s">
        <v>190</v>
      </c>
      <c r="C1648" s="100" t="s">
        <v>3</v>
      </c>
      <c r="D1648" s="101">
        <v>44043</v>
      </c>
      <c r="E1648" s="100" t="s">
        <v>279</v>
      </c>
      <c r="F1648" s="100" t="s">
        <v>235</v>
      </c>
      <c r="G1648" s="100" t="s">
        <v>280</v>
      </c>
      <c r="H1648" s="100" t="s">
        <v>280</v>
      </c>
      <c r="I1648" s="100">
        <v>0.17</v>
      </c>
      <c r="J1648" s="100"/>
      <c r="K1648" s="100">
        <v>-0.17</v>
      </c>
    </row>
    <row r="1649" spans="1:11" x14ac:dyDescent="0.3">
      <c r="A1649" s="100" t="s">
        <v>142</v>
      </c>
      <c r="B1649" s="100" t="s">
        <v>190</v>
      </c>
      <c r="C1649" s="100" t="s">
        <v>3</v>
      </c>
      <c r="D1649" s="101">
        <v>44057</v>
      </c>
      <c r="E1649" s="100" t="s">
        <v>424</v>
      </c>
      <c r="F1649" s="100" t="s">
        <v>234</v>
      </c>
      <c r="G1649" s="100" t="s">
        <v>450</v>
      </c>
      <c r="H1649" s="100" t="s">
        <v>450</v>
      </c>
      <c r="I1649" s="100">
        <v>0.09</v>
      </c>
      <c r="J1649" s="100"/>
      <c r="K1649" s="100">
        <v>-0.09</v>
      </c>
    </row>
    <row r="1650" spans="1:11" x14ac:dyDescent="0.3">
      <c r="A1650" s="100" t="s">
        <v>142</v>
      </c>
      <c r="B1650" s="100" t="s">
        <v>190</v>
      </c>
      <c r="C1650" s="100" t="s">
        <v>3</v>
      </c>
      <c r="D1650" s="101">
        <v>44074</v>
      </c>
      <c r="E1650" s="100" t="s">
        <v>434</v>
      </c>
      <c r="F1650" s="100" t="s">
        <v>234</v>
      </c>
      <c r="G1650" s="100" t="s">
        <v>451</v>
      </c>
      <c r="H1650" s="100" t="s">
        <v>451</v>
      </c>
      <c r="I1650" s="100">
        <v>0.17</v>
      </c>
      <c r="J1650" s="100"/>
      <c r="K1650" s="100">
        <v>-0.17</v>
      </c>
    </row>
    <row r="1651" spans="1:11" x14ac:dyDescent="0.3">
      <c r="A1651" s="100" t="s">
        <v>142</v>
      </c>
      <c r="B1651" s="100" t="s">
        <v>190</v>
      </c>
      <c r="C1651" s="100" t="s">
        <v>3</v>
      </c>
      <c r="D1651" s="101">
        <v>44089</v>
      </c>
      <c r="E1651" s="100" t="s">
        <v>602</v>
      </c>
      <c r="F1651" s="100" t="s">
        <v>234</v>
      </c>
      <c r="G1651" s="100" t="s">
        <v>639</v>
      </c>
      <c r="H1651" s="100" t="s">
        <v>639</v>
      </c>
      <c r="I1651" s="100">
        <v>0.13</v>
      </c>
      <c r="J1651" s="100"/>
      <c r="K1651" s="100">
        <v>-0.13</v>
      </c>
    </row>
    <row r="1652" spans="1:11" x14ac:dyDescent="0.3">
      <c r="A1652" s="100" t="s">
        <v>142</v>
      </c>
      <c r="B1652" s="100" t="s">
        <v>190</v>
      </c>
      <c r="C1652" s="100" t="s">
        <v>3</v>
      </c>
      <c r="D1652" s="101">
        <v>44104</v>
      </c>
      <c r="E1652" s="100" t="s">
        <v>628</v>
      </c>
      <c r="F1652" s="100" t="s">
        <v>234</v>
      </c>
      <c r="G1652" s="100" t="s">
        <v>640</v>
      </c>
      <c r="H1652" s="100" t="s">
        <v>640</v>
      </c>
      <c r="I1652" s="100">
        <v>0.09</v>
      </c>
      <c r="J1652" s="100"/>
      <c r="K1652" s="100">
        <v>-0.09</v>
      </c>
    </row>
    <row r="1653" spans="1:11" x14ac:dyDescent="0.3">
      <c r="A1653" s="100" t="s">
        <v>142</v>
      </c>
      <c r="B1653" s="100" t="s">
        <v>190</v>
      </c>
      <c r="C1653" s="100" t="s">
        <v>3</v>
      </c>
      <c r="D1653" s="101">
        <v>44119</v>
      </c>
      <c r="E1653" s="100" t="s">
        <v>923</v>
      </c>
      <c r="F1653" s="100" t="s">
        <v>234</v>
      </c>
      <c r="G1653" s="100" t="s">
        <v>1050</v>
      </c>
      <c r="H1653" s="100" t="s">
        <v>1050</v>
      </c>
      <c r="I1653" s="100">
        <v>0.1</v>
      </c>
      <c r="J1653" s="100"/>
      <c r="K1653" s="100">
        <v>-0.1</v>
      </c>
    </row>
    <row r="1654" spans="1:11" x14ac:dyDescent="0.3">
      <c r="A1654" s="100" t="s">
        <v>142</v>
      </c>
      <c r="B1654" s="100" t="s">
        <v>190</v>
      </c>
      <c r="C1654" s="100" t="s">
        <v>3</v>
      </c>
      <c r="D1654" s="101">
        <v>44134</v>
      </c>
      <c r="E1654" s="100" t="s">
        <v>957</v>
      </c>
      <c r="F1654" s="100" t="s">
        <v>234</v>
      </c>
      <c r="G1654" s="100" t="s">
        <v>1051</v>
      </c>
      <c r="H1654" s="100" t="s">
        <v>1051</v>
      </c>
      <c r="I1654" s="100">
        <v>0.09</v>
      </c>
      <c r="J1654" s="100"/>
      <c r="K1654" s="100">
        <v>-0.09</v>
      </c>
    </row>
    <row r="1655" spans="1:11" x14ac:dyDescent="0.3">
      <c r="A1655" s="100" t="s">
        <v>142</v>
      </c>
      <c r="B1655" s="100" t="s">
        <v>190</v>
      </c>
      <c r="C1655" s="100" t="s">
        <v>3</v>
      </c>
      <c r="D1655" s="101">
        <v>44148</v>
      </c>
      <c r="E1655" s="100" t="s">
        <v>993</v>
      </c>
      <c r="F1655" s="100" t="s">
        <v>234</v>
      </c>
      <c r="G1655" s="100" t="s">
        <v>1055</v>
      </c>
      <c r="H1655" s="100" t="s">
        <v>1055</v>
      </c>
      <c r="I1655" s="100">
        <v>0.09</v>
      </c>
      <c r="J1655" s="100"/>
      <c r="K1655" s="100">
        <v>-0.09</v>
      </c>
    </row>
    <row r="1656" spans="1:11" x14ac:dyDescent="0.3">
      <c r="A1656" s="100" t="s">
        <v>142</v>
      </c>
      <c r="B1656" s="100" t="s">
        <v>190</v>
      </c>
      <c r="C1656" s="100" t="s">
        <v>3</v>
      </c>
      <c r="D1656" s="101">
        <v>44165</v>
      </c>
      <c r="E1656" s="100" t="s">
        <v>1029</v>
      </c>
      <c r="F1656" s="100" t="s">
        <v>234</v>
      </c>
      <c r="G1656" s="100" t="s">
        <v>1056</v>
      </c>
      <c r="H1656" s="100" t="s">
        <v>1056</v>
      </c>
      <c r="I1656" s="100">
        <v>0.56000000000000005</v>
      </c>
      <c r="J1656" s="100"/>
      <c r="K1656" s="100">
        <v>-0.56000000000000005</v>
      </c>
    </row>
    <row r="1657" spans="1:11" x14ac:dyDescent="0.3">
      <c r="A1657" s="100" t="s">
        <v>142</v>
      </c>
      <c r="B1657" s="100" t="s">
        <v>190</v>
      </c>
      <c r="C1657" s="100" t="s">
        <v>3</v>
      </c>
      <c r="D1657" s="101">
        <v>44180</v>
      </c>
      <c r="E1657" s="100" t="s">
        <v>1421</v>
      </c>
      <c r="F1657" s="100" t="s">
        <v>234</v>
      </c>
      <c r="G1657" s="100" t="s">
        <v>1451</v>
      </c>
      <c r="H1657" s="100" t="s">
        <v>1451</v>
      </c>
      <c r="I1657" s="100">
        <v>0.3</v>
      </c>
      <c r="J1657" s="100"/>
      <c r="K1657" s="100">
        <v>-0.3</v>
      </c>
    </row>
    <row r="1658" spans="1:11" x14ac:dyDescent="0.3">
      <c r="A1658" s="100" t="s">
        <v>142</v>
      </c>
      <c r="B1658" s="100" t="s">
        <v>190</v>
      </c>
      <c r="C1658" s="100" t="s">
        <v>3</v>
      </c>
      <c r="D1658" s="101">
        <v>44196</v>
      </c>
      <c r="E1658" s="100" t="s">
        <v>1443</v>
      </c>
      <c r="F1658" s="100" t="s">
        <v>234</v>
      </c>
      <c r="G1658" s="100" t="s">
        <v>1455</v>
      </c>
      <c r="H1658" s="100" t="s">
        <v>1455</v>
      </c>
      <c r="I1658" s="100">
        <v>0.3</v>
      </c>
      <c r="J1658" s="100"/>
      <c r="K1658" s="100">
        <v>-0.3</v>
      </c>
    </row>
    <row r="1659" spans="1:11" x14ac:dyDescent="0.3">
      <c r="A1659" s="100" t="s">
        <v>142</v>
      </c>
      <c r="B1659" s="100" t="s">
        <v>190</v>
      </c>
      <c r="C1659" s="100" t="s">
        <v>3</v>
      </c>
      <c r="D1659" s="101">
        <v>44211</v>
      </c>
      <c r="E1659" s="100" t="s">
        <v>1577</v>
      </c>
      <c r="F1659" s="100" t="s">
        <v>234</v>
      </c>
      <c r="G1659" s="100" t="s">
        <v>1578</v>
      </c>
      <c r="H1659" s="100" t="s">
        <v>1578</v>
      </c>
      <c r="I1659" s="100">
        <v>2.59</v>
      </c>
      <c r="J1659" s="100"/>
      <c r="K1659" s="100">
        <v>-2.59</v>
      </c>
    </row>
    <row r="1660" spans="1:11" x14ac:dyDescent="0.3">
      <c r="A1660" s="100" t="s">
        <v>142</v>
      </c>
      <c r="B1660" s="100" t="s">
        <v>190</v>
      </c>
      <c r="C1660" s="100" t="s">
        <v>3</v>
      </c>
      <c r="D1660" s="101">
        <v>44225</v>
      </c>
      <c r="E1660" s="100" t="s">
        <v>1579</v>
      </c>
      <c r="F1660" s="100" t="s">
        <v>234</v>
      </c>
      <c r="G1660" s="100" t="s">
        <v>1580</v>
      </c>
      <c r="H1660" s="100" t="s">
        <v>1580</v>
      </c>
      <c r="I1660" s="100">
        <v>3.24</v>
      </c>
      <c r="J1660" s="100"/>
      <c r="K1660" s="100">
        <v>-3.24</v>
      </c>
    </row>
    <row r="1661" spans="1:11" x14ac:dyDescent="0.3">
      <c r="A1661" s="100" t="s">
        <v>142</v>
      </c>
      <c r="B1661" s="100" t="s">
        <v>59</v>
      </c>
      <c r="C1661" s="100" t="s">
        <v>60</v>
      </c>
      <c r="D1661" s="101">
        <v>44141</v>
      </c>
      <c r="E1661" s="100" t="s">
        <v>985</v>
      </c>
      <c r="F1661" s="100" t="s">
        <v>234</v>
      </c>
      <c r="G1661" s="100" t="s">
        <v>1237</v>
      </c>
      <c r="H1661" s="100" t="s">
        <v>1291</v>
      </c>
      <c r="I1661" s="100">
        <v>99.99</v>
      </c>
      <c r="J1661" s="100"/>
      <c r="K1661" s="100">
        <v>-99.99</v>
      </c>
    </row>
    <row r="1662" spans="1:11" x14ac:dyDescent="0.3">
      <c r="A1662" s="100" t="s">
        <v>142</v>
      </c>
      <c r="B1662" s="100" t="s">
        <v>7</v>
      </c>
      <c r="C1662" s="100" t="s">
        <v>8</v>
      </c>
      <c r="D1662" s="101">
        <v>44105</v>
      </c>
      <c r="E1662" s="100" t="s">
        <v>1065</v>
      </c>
      <c r="F1662" s="100" t="s">
        <v>234</v>
      </c>
      <c r="G1662" s="100" t="s">
        <v>1067</v>
      </c>
      <c r="H1662" s="100" t="s">
        <v>1292</v>
      </c>
      <c r="I1662" s="100">
        <v>7500</v>
      </c>
      <c r="J1662" s="100"/>
      <c r="K1662" s="100">
        <v>-7500</v>
      </c>
    </row>
    <row r="1663" spans="1:11" x14ac:dyDescent="0.3">
      <c r="A1663" s="100" t="s">
        <v>142</v>
      </c>
      <c r="B1663" s="100" t="s">
        <v>7</v>
      </c>
      <c r="C1663" s="100" t="s">
        <v>8</v>
      </c>
      <c r="D1663" s="101">
        <v>44141</v>
      </c>
      <c r="E1663" s="100" t="s">
        <v>985</v>
      </c>
      <c r="F1663" s="100" t="s">
        <v>234</v>
      </c>
      <c r="G1663" s="100" t="s">
        <v>1237</v>
      </c>
      <c r="H1663" s="100" t="s">
        <v>1293</v>
      </c>
      <c r="I1663" s="100">
        <v>100</v>
      </c>
      <c r="J1663" s="100"/>
      <c r="K1663" s="100">
        <v>-100</v>
      </c>
    </row>
    <row r="1664" spans="1:11" x14ac:dyDescent="0.3">
      <c r="A1664" s="100" t="s">
        <v>142</v>
      </c>
      <c r="B1664" s="100" t="s">
        <v>7</v>
      </c>
      <c r="C1664" s="100" t="s">
        <v>8</v>
      </c>
      <c r="D1664" s="101">
        <v>44141</v>
      </c>
      <c r="E1664" s="100" t="s">
        <v>985</v>
      </c>
      <c r="F1664" s="100" t="s">
        <v>234</v>
      </c>
      <c r="G1664" s="100" t="s">
        <v>1237</v>
      </c>
      <c r="H1664" s="100" t="s">
        <v>1293</v>
      </c>
      <c r="I1664" s="100"/>
      <c r="J1664" s="100">
        <v>100</v>
      </c>
      <c r="K1664" s="100">
        <v>100</v>
      </c>
    </row>
    <row r="1665" spans="1:11" x14ac:dyDescent="0.3">
      <c r="A1665" s="100" t="s">
        <v>142</v>
      </c>
      <c r="B1665" s="100" t="s">
        <v>7</v>
      </c>
      <c r="C1665" s="100" t="s">
        <v>8</v>
      </c>
      <c r="D1665" s="101">
        <v>44148</v>
      </c>
      <c r="E1665" s="100" t="s">
        <v>995</v>
      </c>
      <c r="F1665" s="100" t="s">
        <v>234</v>
      </c>
      <c r="G1665" s="100" t="s">
        <v>1154</v>
      </c>
      <c r="H1665" s="100" t="s">
        <v>1153</v>
      </c>
      <c r="I1665" s="100">
        <v>500</v>
      </c>
      <c r="J1665" s="100"/>
      <c r="K1665" s="100">
        <v>-500</v>
      </c>
    </row>
    <row r="1666" spans="1:11" x14ac:dyDescent="0.3">
      <c r="A1666" s="100" t="s">
        <v>142</v>
      </c>
      <c r="B1666" s="100" t="s">
        <v>7</v>
      </c>
      <c r="C1666" s="100" t="s">
        <v>8</v>
      </c>
      <c r="D1666" s="101">
        <v>44151</v>
      </c>
      <c r="E1666" s="100" t="s">
        <v>1155</v>
      </c>
      <c r="F1666" s="100" t="s">
        <v>234</v>
      </c>
      <c r="G1666" s="100" t="s">
        <v>1157</v>
      </c>
      <c r="H1666" s="100" t="s">
        <v>106</v>
      </c>
      <c r="I1666" s="100">
        <v>1791.51</v>
      </c>
      <c r="J1666" s="100"/>
      <c r="K1666" s="100">
        <v>-1791.51</v>
      </c>
    </row>
    <row r="1667" spans="1:11" x14ac:dyDescent="0.3">
      <c r="A1667" s="100" t="s">
        <v>142</v>
      </c>
      <c r="B1667" s="100" t="s">
        <v>7</v>
      </c>
      <c r="C1667" s="100" t="s">
        <v>8</v>
      </c>
      <c r="D1667" s="101">
        <v>44165</v>
      </c>
      <c r="E1667" s="100" t="s">
        <v>1294</v>
      </c>
      <c r="F1667" s="100" t="s">
        <v>366</v>
      </c>
      <c r="G1667" s="100" t="s">
        <v>1295</v>
      </c>
      <c r="H1667" s="100" t="s">
        <v>8</v>
      </c>
      <c r="I1667" s="100"/>
      <c r="J1667" s="100">
        <v>1791.51</v>
      </c>
      <c r="K1667" s="100">
        <v>1791.51</v>
      </c>
    </row>
    <row r="1668" spans="1:11" x14ac:dyDescent="0.3">
      <c r="A1668" s="100" t="s">
        <v>142</v>
      </c>
      <c r="B1668" s="100" t="s">
        <v>216</v>
      </c>
      <c r="C1668" s="100" t="s">
        <v>9</v>
      </c>
      <c r="D1668" s="101">
        <v>44017</v>
      </c>
      <c r="E1668" s="100" t="s">
        <v>299</v>
      </c>
      <c r="F1668" s="100" t="s">
        <v>234</v>
      </c>
      <c r="G1668" s="100" t="s">
        <v>300</v>
      </c>
      <c r="H1668" s="100" t="s">
        <v>301</v>
      </c>
      <c r="I1668" s="100">
        <v>57</v>
      </c>
      <c r="J1668" s="100"/>
      <c r="K1668" s="100">
        <v>-57</v>
      </c>
    </row>
    <row r="1669" spans="1:11" x14ac:dyDescent="0.3">
      <c r="A1669" s="100" t="s">
        <v>142</v>
      </c>
      <c r="B1669" s="100" t="s">
        <v>216</v>
      </c>
      <c r="C1669" s="100" t="s">
        <v>9</v>
      </c>
      <c r="D1669" s="101">
        <v>44027</v>
      </c>
      <c r="E1669" s="100" t="s">
        <v>286</v>
      </c>
      <c r="F1669" s="100" t="s">
        <v>234</v>
      </c>
      <c r="G1669" s="100" t="s">
        <v>287</v>
      </c>
      <c r="H1669" s="100" t="s">
        <v>245</v>
      </c>
      <c r="I1669" s="100">
        <v>45</v>
      </c>
      <c r="J1669" s="100"/>
      <c r="K1669" s="100">
        <v>-45</v>
      </c>
    </row>
    <row r="1670" spans="1:11" x14ac:dyDescent="0.3">
      <c r="A1670" s="100" t="s">
        <v>142</v>
      </c>
      <c r="B1670" s="100" t="s">
        <v>216</v>
      </c>
      <c r="C1670" s="100" t="s">
        <v>9</v>
      </c>
      <c r="D1670" s="101">
        <v>44077</v>
      </c>
      <c r="E1670" s="100" t="s">
        <v>556</v>
      </c>
      <c r="F1670" s="100" t="s">
        <v>234</v>
      </c>
      <c r="G1670" s="100" t="s">
        <v>755</v>
      </c>
      <c r="H1670" s="100" t="s">
        <v>818</v>
      </c>
      <c r="I1670" s="100">
        <v>259.25</v>
      </c>
      <c r="J1670" s="100"/>
      <c r="K1670" s="100">
        <v>-259.25</v>
      </c>
    </row>
    <row r="1671" spans="1:11" x14ac:dyDescent="0.3">
      <c r="A1671" s="100" t="s">
        <v>142</v>
      </c>
      <c r="B1671" s="100" t="s">
        <v>216</v>
      </c>
      <c r="C1671" s="100" t="s">
        <v>9</v>
      </c>
      <c r="D1671" s="101">
        <v>44077</v>
      </c>
      <c r="E1671" s="100" t="s">
        <v>556</v>
      </c>
      <c r="F1671" s="100" t="s">
        <v>234</v>
      </c>
      <c r="G1671" s="100" t="s">
        <v>755</v>
      </c>
      <c r="H1671" s="100" t="s">
        <v>819</v>
      </c>
      <c r="I1671" s="100">
        <v>39</v>
      </c>
      <c r="J1671" s="100"/>
      <c r="K1671" s="100">
        <v>-39</v>
      </c>
    </row>
    <row r="1672" spans="1:11" x14ac:dyDescent="0.3">
      <c r="A1672" s="100" t="s">
        <v>142</v>
      </c>
      <c r="B1672" s="100" t="s">
        <v>216</v>
      </c>
      <c r="C1672" s="100" t="s">
        <v>9</v>
      </c>
      <c r="D1672" s="101">
        <v>44077</v>
      </c>
      <c r="E1672" s="100" t="s">
        <v>556</v>
      </c>
      <c r="F1672" s="100" t="s">
        <v>234</v>
      </c>
      <c r="G1672" s="100" t="s">
        <v>755</v>
      </c>
      <c r="H1672" s="100" t="s">
        <v>245</v>
      </c>
      <c r="I1672" s="100">
        <v>45</v>
      </c>
      <c r="J1672" s="100"/>
      <c r="K1672" s="100">
        <v>-45</v>
      </c>
    </row>
    <row r="1673" spans="1:11" x14ac:dyDescent="0.3">
      <c r="A1673" s="100" t="s">
        <v>142</v>
      </c>
      <c r="B1673" s="100" t="s">
        <v>216</v>
      </c>
      <c r="C1673" s="100" t="s">
        <v>9</v>
      </c>
      <c r="D1673" s="101">
        <v>44077</v>
      </c>
      <c r="E1673" s="100" t="s">
        <v>556</v>
      </c>
      <c r="F1673" s="100" t="s">
        <v>234</v>
      </c>
      <c r="G1673" s="100" t="s">
        <v>755</v>
      </c>
      <c r="H1673" s="100" t="s">
        <v>820</v>
      </c>
      <c r="I1673" s="100">
        <v>773.57</v>
      </c>
      <c r="J1673" s="100"/>
      <c r="K1673" s="100">
        <v>-773.57</v>
      </c>
    </row>
    <row r="1674" spans="1:11" x14ac:dyDescent="0.3">
      <c r="A1674" s="100" t="s">
        <v>142</v>
      </c>
      <c r="B1674" s="100" t="s">
        <v>216</v>
      </c>
      <c r="C1674" s="100" t="s">
        <v>9</v>
      </c>
      <c r="D1674" s="101">
        <v>44096</v>
      </c>
      <c r="E1674" s="100" t="s">
        <v>709</v>
      </c>
      <c r="F1674" s="100" t="s">
        <v>234</v>
      </c>
      <c r="G1674" s="100" t="s">
        <v>711</v>
      </c>
      <c r="H1674" s="100" t="s">
        <v>821</v>
      </c>
      <c r="I1674" s="100">
        <v>75</v>
      </c>
      <c r="J1674" s="100"/>
      <c r="K1674" s="100">
        <v>-75</v>
      </c>
    </row>
    <row r="1675" spans="1:11" x14ac:dyDescent="0.3">
      <c r="A1675" s="100" t="s">
        <v>142</v>
      </c>
      <c r="B1675" s="100" t="s">
        <v>216</v>
      </c>
      <c r="C1675" s="100" t="s">
        <v>9</v>
      </c>
      <c r="D1675" s="101">
        <v>44102</v>
      </c>
      <c r="E1675" s="100" t="s">
        <v>724</v>
      </c>
      <c r="F1675" s="100" t="s">
        <v>234</v>
      </c>
      <c r="G1675" s="100" t="s">
        <v>726</v>
      </c>
      <c r="H1675" s="100" t="s">
        <v>822</v>
      </c>
      <c r="I1675" s="100">
        <v>125</v>
      </c>
      <c r="J1675" s="100"/>
      <c r="K1675" s="100">
        <v>-125</v>
      </c>
    </row>
    <row r="1676" spans="1:11" x14ac:dyDescent="0.3">
      <c r="A1676" s="100" t="s">
        <v>142</v>
      </c>
      <c r="B1676" s="100" t="s">
        <v>216</v>
      </c>
      <c r="C1676" s="100" t="s">
        <v>9</v>
      </c>
      <c r="D1676" s="101">
        <v>44102</v>
      </c>
      <c r="E1676" s="100" t="s">
        <v>724</v>
      </c>
      <c r="F1676" s="100" t="s">
        <v>234</v>
      </c>
      <c r="G1676" s="100" t="s">
        <v>726</v>
      </c>
      <c r="H1676" s="100" t="s">
        <v>823</v>
      </c>
      <c r="I1676" s="100">
        <v>155</v>
      </c>
      <c r="J1676" s="100"/>
      <c r="K1676" s="100">
        <v>-155</v>
      </c>
    </row>
    <row r="1677" spans="1:11" x14ac:dyDescent="0.3">
      <c r="A1677" s="100" t="s">
        <v>142</v>
      </c>
      <c r="B1677" s="100" t="s">
        <v>216</v>
      </c>
      <c r="C1677" s="100" t="s">
        <v>9</v>
      </c>
      <c r="D1677" s="101">
        <v>44102</v>
      </c>
      <c r="E1677" s="100" t="s">
        <v>724</v>
      </c>
      <c r="F1677" s="100" t="s">
        <v>234</v>
      </c>
      <c r="G1677" s="100" t="s">
        <v>726</v>
      </c>
      <c r="H1677" s="100" t="s">
        <v>823</v>
      </c>
      <c r="I1677" s="100">
        <v>35</v>
      </c>
      <c r="J1677" s="100"/>
      <c r="K1677" s="100">
        <v>-35</v>
      </c>
    </row>
    <row r="1678" spans="1:11" x14ac:dyDescent="0.3">
      <c r="A1678" s="100" t="s">
        <v>142</v>
      </c>
      <c r="B1678" s="100" t="s">
        <v>216</v>
      </c>
      <c r="C1678" s="100" t="s">
        <v>9</v>
      </c>
      <c r="D1678" s="101">
        <v>44108</v>
      </c>
      <c r="E1678" s="100" t="s">
        <v>1073</v>
      </c>
      <c r="F1678" s="100" t="s">
        <v>234</v>
      </c>
      <c r="G1678" s="100" t="s">
        <v>1075</v>
      </c>
      <c r="H1678" s="100" t="s">
        <v>1296</v>
      </c>
      <c r="I1678" s="100">
        <v>57</v>
      </c>
      <c r="J1678" s="100"/>
      <c r="K1678" s="100">
        <v>-57</v>
      </c>
    </row>
    <row r="1679" spans="1:11" x14ac:dyDescent="0.3">
      <c r="A1679" s="100" t="s">
        <v>142</v>
      </c>
      <c r="B1679" s="100" t="s">
        <v>216</v>
      </c>
      <c r="C1679" s="100" t="s">
        <v>9</v>
      </c>
      <c r="D1679" s="101">
        <v>44112</v>
      </c>
      <c r="E1679" s="100" t="s">
        <v>919</v>
      </c>
      <c r="F1679" s="100" t="s">
        <v>234</v>
      </c>
      <c r="G1679" s="100" t="s">
        <v>1213</v>
      </c>
      <c r="H1679" s="100" t="s">
        <v>1297</v>
      </c>
      <c r="I1679" s="100">
        <v>44.66</v>
      </c>
      <c r="J1679" s="100"/>
      <c r="K1679" s="100">
        <v>-44.66</v>
      </c>
    </row>
    <row r="1680" spans="1:11" x14ac:dyDescent="0.3">
      <c r="A1680" s="100" t="s">
        <v>142</v>
      </c>
      <c r="B1680" s="100" t="s">
        <v>216</v>
      </c>
      <c r="C1680" s="100" t="s">
        <v>9</v>
      </c>
      <c r="D1680" s="101">
        <v>44112</v>
      </c>
      <c r="E1680" s="100" t="s">
        <v>919</v>
      </c>
      <c r="F1680" s="100" t="s">
        <v>234</v>
      </c>
      <c r="G1680" s="100" t="s">
        <v>1213</v>
      </c>
      <c r="H1680" s="100" t="s">
        <v>818</v>
      </c>
      <c r="I1680" s="100">
        <v>328.72</v>
      </c>
      <c r="J1680" s="100"/>
      <c r="K1680" s="100">
        <v>-328.72</v>
      </c>
    </row>
    <row r="1681" spans="1:11" x14ac:dyDescent="0.3">
      <c r="A1681" s="100" t="s">
        <v>142</v>
      </c>
      <c r="B1681" s="100" t="s">
        <v>216</v>
      </c>
      <c r="C1681" s="100" t="s">
        <v>9</v>
      </c>
      <c r="D1681" s="101">
        <v>44131</v>
      </c>
      <c r="E1681" s="100" t="s">
        <v>1107</v>
      </c>
      <c r="F1681" s="100" t="s">
        <v>234</v>
      </c>
      <c r="G1681" s="100" t="s">
        <v>1109</v>
      </c>
      <c r="H1681" s="100" t="s">
        <v>1298</v>
      </c>
      <c r="I1681" s="100">
        <v>2470</v>
      </c>
      <c r="J1681" s="100"/>
      <c r="K1681" s="100">
        <v>-2470</v>
      </c>
    </row>
    <row r="1682" spans="1:11" x14ac:dyDescent="0.3">
      <c r="A1682" s="100" t="s">
        <v>142</v>
      </c>
      <c r="B1682" s="100" t="s">
        <v>216</v>
      </c>
      <c r="C1682" s="100" t="s">
        <v>9</v>
      </c>
      <c r="D1682" s="101">
        <v>44134</v>
      </c>
      <c r="E1682" s="100" t="s">
        <v>1139</v>
      </c>
      <c r="F1682" s="100" t="s">
        <v>234</v>
      </c>
      <c r="G1682" s="100" t="s">
        <v>1141</v>
      </c>
      <c r="H1682" s="100" t="s">
        <v>1299</v>
      </c>
      <c r="I1682" s="100">
        <v>110</v>
      </c>
      <c r="J1682" s="100"/>
      <c r="K1682" s="100">
        <v>-110</v>
      </c>
    </row>
    <row r="1683" spans="1:11" x14ac:dyDescent="0.3">
      <c r="A1683" s="100" t="s">
        <v>142</v>
      </c>
      <c r="B1683" s="100" t="s">
        <v>216</v>
      </c>
      <c r="C1683" s="100" t="s">
        <v>9</v>
      </c>
      <c r="D1683" s="101">
        <v>44154</v>
      </c>
      <c r="E1683" s="100" t="s">
        <v>1164</v>
      </c>
      <c r="F1683" s="100" t="s">
        <v>234</v>
      </c>
      <c r="G1683" s="100" t="s">
        <v>1166</v>
      </c>
      <c r="H1683" s="100" t="s">
        <v>1300</v>
      </c>
      <c r="I1683" s="100">
        <v>75</v>
      </c>
      <c r="J1683" s="100"/>
      <c r="K1683" s="100">
        <v>-75</v>
      </c>
    </row>
    <row r="1684" spans="1:11" x14ac:dyDescent="0.3">
      <c r="A1684" s="100" t="s">
        <v>142</v>
      </c>
      <c r="B1684" s="100" t="s">
        <v>216</v>
      </c>
      <c r="C1684" s="100" t="s">
        <v>9</v>
      </c>
      <c r="D1684" s="101">
        <v>44154</v>
      </c>
      <c r="E1684" s="100" t="s">
        <v>1164</v>
      </c>
      <c r="F1684" s="100" t="s">
        <v>234</v>
      </c>
      <c r="G1684" s="100" t="s">
        <v>1166</v>
      </c>
      <c r="H1684" s="100" t="s">
        <v>1300</v>
      </c>
      <c r="I1684" s="100">
        <v>75</v>
      </c>
      <c r="J1684" s="100"/>
      <c r="K1684" s="100">
        <v>-75</v>
      </c>
    </row>
    <row r="1685" spans="1:11" x14ac:dyDescent="0.3">
      <c r="A1685" s="100" t="s">
        <v>142</v>
      </c>
      <c r="B1685" s="100" t="s">
        <v>216</v>
      </c>
      <c r="C1685" s="100" t="s">
        <v>9</v>
      </c>
      <c r="D1685" s="101">
        <v>44154</v>
      </c>
      <c r="E1685" s="100" t="s">
        <v>1164</v>
      </c>
      <c r="F1685" s="100" t="s">
        <v>234</v>
      </c>
      <c r="G1685" s="100" t="s">
        <v>1166</v>
      </c>
      <c r="H1685" s="100" t="s">
        <v>1300</v>
      </c>
      <c r="I1685" s="100">
        <v>75</v>
      </c>
      <c r="J1685" s="100"/>
      <c r="K1685" s="100">
        <v>-75</v>
      </c>
    </row>
    <row r="1686" spans="1:11" x14ac:dyDescent="0.3">
      <c r="A1686" s="100" t="s">
        <v>142</v>
      </c>
      <c r="B1686" s="100" t="s">
        <v>216</v>
      </c>
      <c r="C1686" s="100" t="s">
        <v>9</v>
      </c>
      <c r="D1686" s="101">
        <v>44174</v>
      </c>
      <c r="E1686" s="100" t="s">
        <v>1407</v>
      </c>
      <c r="F1686" s="100" t="s">
        <v>234</v>
      </c>
      <c r="G1686" s="100" t="s">
        <v>1516</v>
      </c>
      <c r="H1686" s="100" t="s">
        <v>245</v>
      </c>
      <c r="I1686" s="100">
        <v>45</v>
      </c>
      <c r="J1686" s="100"/>
      <c r="K1686" s="100">
        <v>-45</v>
      </c>
    </row>
    <row r="1687" spans="1:11" x14ac:dyDescent="0.3">
      <c r="A1687" s="100" t="s">
        <v>142</v>
      </c>
      <c r="B1687" s="100" t="s">
        <v>216</v>
      </c>
      <c r="C1687" s="100" t="s">
        <v>9</v>
      </c>
      <c r="D1687" s="101">
        <v>44174</v>
      </c>
      <c r="E1687" s="100" t="s">
        <v>1407</v>
      </c>
      <c r="F1687" s="100" t="s">
        <v>234</v>
      </c>
      <c r="G1687" s="100" t="s">
        <v>1516</v>
      </c>
      <c r="H1687" s="100" t="s">
        <v>245</v>
      </c>
      <c r="I1687" s="100">
        <v>45</v>
      </c>
      <c r="J1687" s="100"/>
      <c r="K1687" s="100">
        <v>-45</v>
      </c>
    </row>
    <row r="1688" spans="1:11" x14ac:dyDescent="0.3">
      <c r="A1688" s="100" t="s">
        <v>142</v>
      </c>
      <c r="B1688" s="100" t="s">
        <v>216</v>
      </c>
      <c r="C1688" s="100" t="s">
        <v>9</v>
      </c>
      <c r="D1688" s="101">
        <v>44174</v>
      </c>
      <c r="E1688" s="100" t="s">
        <v>1407</v>
      </c>
      <c r="F1688" s="100" t="s">
        <v>234</v>
      </c>
      <c r="G1688" s="100" t="s">
        <v>1516</v>
      </c>
      <c r="H1688" s="100" t="s">
        <v>245</v>
      </c>
      <c r="I1688" s="100">
        <v>45</v>
      </c>
      <c r="J1688" s="100"/>
      <c r="K1688" s="100">
        <v>-45</v>
      </c>
    </row>
    <row r="1689" spans="1:11" x14ac:dyDescent="0.3">
      <c r="A1689" s="100" t="s">
        <v>142</v>
      </c>
      <c r="B1689" s="100" t="s">
        <v>159</v>
      </c>
      <c r="C1689" s="100" t="s">
        <v>215</v>
      </c>
      <c r="D1689" s="101">
        <v>44043</v>
      </c>
      <c r="E1689" s="100" t="s">
        <v>269</v>
      </c>
      <c r="F1689" s="100" t="s">
        <v>236</v>
      </c>
      <c r="G1689" s="100" t="s">
        <v>270</v>
      </c>
      <c r="H1689" s="100" t="s">
        <v>215</v>
      </c>
      <c r="I1689" s="100">
        <v>1758.08</v>
      </c>
      <c r="J1689" s="100"/>
      <c r="K1689" s="100">
        <v>-1758.08</v>
      </c>
    </row>
    <row r="1690" spans="1:11" x14ac:dyDescent="0.3">
      <c r="A1690" s="100" t="s">
        <v>142</v>
      </c>
      <c r="B1690" s="100" t="s">
        <v>159</v>
      </c>
      <c r="C1690" s="100" t="s">
        <v>215</v>
      </c>
      <c r="D1690" s="101">
        <v>44074</v>
      </c>
      <c r="E1690" s="100" t="s">
        <v>508</v>
      </c>
      <c r="F1690" s="100" t="s">
        <v>366</v>
      </c>
      <c r="G1690" s="100" t="s">
        <v>509</v>
      </c>
      <c r="H1690" s="100" t="s">
        <v>215</v>
      </c>
      <c r="I1690" s="100">
        <v>1744.67</v>
      </c>
      <c r="J1690" s="100"/>
      <c r="K1690" s="100">
        <v>-1744.67</v>
      </c>
    </row>
    <row r="1691" spans="1:11" x14ac:dyDescent="0.3">
      <c r="A1691" s="100" t="s">
        <v>142</v>
      </c>
      <c r="B1691" s="100" t="s">
        <v>159</v>
      </c>
      <c r="C1691" s="100" t="s">
        <v>215</v>
      </c>
      <c r="D1691" s="101">
        <v>44104</v>
      </c>
      <c r="E1691" s="100" t="s">
        <v>741</v>
      </c>
      <c r="F1691" s="100" t="s">
        <v>236</v>
      </c>
      <c r="G1691" s="100" t="s">
        <v>742</v>
      </c>
      <c r="H1691" s="100" t="s">
        <v>215</v>
      </c>
      <c r="I1691" s="100">
        <v>1749.75</v>
      </c>
      <c r="J1691" s="100"/>
      <c r="K1691" s="100">
        <v>-1749.75</v>
      </c>
    </row>
    <row r="1692" spans="1:11" x14ac:dyDescent="0.3">
      <c r="A1692" s="100" t="s">
        <v>142</v>
      </c>
      <c r="B1692" s="100" t="s">
        <v>159</v>
      </c>
      <c r="C1692" s="100" t="s">
        <v>215</v>
      </c>
      <c r="D1692" s="101">
        <v>44135</v>
      </c>
      <c r="E1692" s="100" t="s">
        <v>1199</v>
      </c>
      <c r="F1692" s="100" t="s">
        <v>366</v>
      </c>
      <c r="G1692" s="100" t="s">
        <v>509</v>
      </c>
      <c r="H1692" s="100" t="s">
        <v>215</v>
      </c>
      <c r="I1692" s="100">
        <v>1750.83</v>
      </c>
      <c r="J1692" s="100"/>
      <c r="K1692" s="100">
        <v>-1750.83</v>
      </c>
    </row>
    <row r="1693" spans="1:11" x14ac:dyDescent="0.3">
      <c r="A1693" s="100" t="s">
        <v>142</v>
      </c>
      <c r="B1693" s="100" t="s">
        <v>159</v>
      </c>
      <c r="C1693" s="100" t="s">
        <v>215</v>
      </c>
      <c r="D1693" s="101">
        <v>44165</v>
      </c>
      <c r="E1693" s="100" t="s">
        <v>1200</v>
      </c>
      <c r="F1693" s="100" t="s">
        <v>366</v>
      </c>
      <c r="G1693" s="100" t="s">
        <v>509</v>
      </c>
      <c r="H1693" s="100" t="s">
        <v>215</v>
      </c>
      <c r="I1693" s="100">
        <v>1750.84</v>
      </c>
      <c r="J1693" s="100"/>
      <c r="K1693" s="100">
        <v>-1750.84</v>
      </c>
    </row>
    <row r="1694" spans="1:11" x14ac:dyDescent="0.3">
      <c r="A1694" s="100" t="s">
        <v>142</v>
      </c>
      <c r="B1694" s="100" t="s">
        <v>159</v>
      </c>
      <c r="C1694" s="100" t="s">
        <v>215</v>
      </c>
      <c r="D1694" s="101">
        <v>44196</v>
      </c>
      <c r="E1694" s="100" t="s">
        <v>1510</v>
      </c>
      <c r="F1694" s="100" t="s">
        <v>366</v>
      </c>
      <c r="G1694" s="100" t="s">
        <v>509</v>
      </c>
      <c r="H1694" s="100" t="s">
        <v>215</v>
      </c>
      <c r="I1694" s="100">
        <v>1752.33</v>
      </c>
      <c r="J1694" s="100"/>
      <c r="K1694" s="100">
        <v>-1752.33</v>
      </c>
    </row>
    <row r="1695" spans="1:11" x14ac:dyDescent="0.3">
      <c r="A1695" s="100" t="s">
        <v>142</v>
      </c>
      <c r="B1695" s="100" t="s">
        <v>159</v>
      </c>
      <c r="C1695" s="100" t="s">
        <v>215</v>
      </c>
      <c r="D1695" s="101">
        <v>44227</v>
      </c>
      <c r="E1695" s="100" t="s">
        <v>1565</v>
      </c>
      <c r="F1695" s="100" t="s">
        <v>236</v>
      </c>
      <c r="G1695" s="100" t="s">
        <v>742</v>
      </c>
      <c r="H1695" s="100" t="s">
        <v>215</v>
      </c>
      <c r="I1695" s="100">
        <v>1749.33</v>
      </c>
      <c r="J1695" s="100"/>
      <c r="K1695" s="100">
        <v>-1749.33</v>
      </c>
    </row>
    <row r="1696" spans="1:11" x14ac:dyDescent="0.3">
      <c r="A1696" s="100" t="s">
        <v>142</v>
      </c>
      <c r="B1696" s="100" t="s">
        <v>128</v>
      </c>
      <c r="C1696" s="100" t="s">
        <v>217</v>
      </c>
      <c r="D1696" s="101">
        <v>44027</v>
      </c>
      <c r="E1696" s="100" t="s">
        <v>277</v>
      </c>
      <c r="F1696" s="100" t="s">
        <v>235</v>
      </c>
      <c r="G1696" s="100" t="s">
        <v>278</v>
      </c>
      <c r="H1696" s="100" t="s">
        <v>278</v>
      </c>
      <c r="I1696" s="100">
        <v>751</v>
      </c>
      <c r="J1696" s="100"/>
      <c r="K1696" s="100">
        <v>-751</v>
      </c>
    </row>
    <row r="1697" spans="1:11" x14ac:dyDescent="0.3">
      <c r="A1697" s="100" t="s">
        <v>142</v>
      </c>
      <c r="B1697" s="100" t="s">
        <v>128</v>
      </c>
      <c r="C1697" s="100" t="s">
        <v>217</v>
      </c>
      <c r="D1697" s="101">
        <v>44043</v>
      </c>
      <c r="E1697" s="100" t="s">
        <v>279</v>
      </c>
      <c r="F1697" s="100" t="s">
        <v>235</v>
      </c>
      <c r="G1697" s="100" t="s">
        <v>280</v>
      </c>
      <c r="H1697" s="100" t="s">
        <v>280</v>
      </c>
      <c r="I1697" s="100">
        <v>751</v>
      </c>
      <c r="J1697" s="100"/>
      <c r="K1697" s="100">
        <v>-751</v>
      </c>
    </row>
    <row r="1698" spans="1:11" x14ac:dyDescent="0.3">
      <c r="A1698" s="100" t="s">
        <v>142</v>
      </c>
      <c r="B1698" s="100" t="s">
        <v>128</v>
      </c>
      <c r="C1698" s="100" t="s">
        <v>217</v>
      </c>
      <c r="D1698" s="101">
        <v>44057</v>
      </c>
      <c r="E1698" s="100" t="s">
        <v>424</v>
      </c>
      <c r="F1698" s="100" t="s">
        <v>234</v>
      </c>
      <c r="G1698" s="100" t="s">
        <v>450</v>
      </c>
      <c r="H1698" s="100" t="s">
        <v>450</v>
      </c>
      <c r="I1698" s="100">
        <v>751</v>
      </c>
      <c r="J1698" s="100"/>
      <c r="K1698" s="100">
        <v>-751</v>
      </c>
    </row>
    <row r="1699" spans="1:11" x14ac:dyDescent="0.3">
      <c r="A1699" s="100" t="s">
        <v>142</v>
      </c>
      <c r="B1699" s="100" t="s">
        <v>128</v>
      </c>
      <c r="C1699" s="100" t="s">
        <v>217</v>
      </c>
      <c r="D1699" s="101">
        <v>44074</v>
      </c>
      <c r="E1699" s="100" t="s">
        <v>434</v>
      </c>
      <c r="F1699" s="100" t="s">
        <v>234</v>
      </c>
      <c r="G1699" s="100" t="s">
        <v>451</v>
      </c>
      <c r="H1699" s="100" t="s">
        <v>451</v>
      </c>
      <c r="I1699" s="100">
        <v>751</v>
      </c>
      <c r="J1699" s="100"/>
      <c r="K1699" s="100">
        <v>-751</v>
      </c>
    </row>
    <row r="1700" spans="1:11" x14ac:dyDescent="0.3">
      <c r="A1700" s="100" t="s">
        <v>142</v>
      </c>
      <c r="B1700" s="100" t="s">
        <v>128</v>
      </c>
      <c r="C1700" s="100" t="s">
        <v>217</v>
      </c>
      <c r="D1700" s="101">
        <v>44089</v>
      </c>
      <c r="E1700" s="100" t="s">
        <v>602</v>
      </c>
      <c r="F1700" s="100" t="s">
        <v>234</v>
      </c>
      <c r="G1700" s="100" t="s">
        <v>639</v>
      </c>
      <c r="H1700" s="100" t="s">
        <v>639</v>
      </c>
      <c r="I1700" s="100">
        <v>751</v>
      </c>
      <c r="J1700" s="100"/>
      <c r="K1700" s="100">
        <v>-751</v>
      </c>
    </row>
    <row r="1701" spans="1:11" x14ac:dyDescent="0.3">
      <c r="A1701" s="100" t="s">
        <v>142</v>
      </c>
      <c r="B1701" s="100" t="s">
        <v>128</v>
      </c>
      <c r="C1701" s="100" t="s">
        <v>217</v>
      </c>
      <c r="D1701" s="101">
        <v>44104</v>
      </c>
      <c r="E1701" s="100" t="s">
        <v>628</v>
      </c>
      <c r="F1701" s="100" t="s">
        <v>234</v>
      </c>
      <c r="G1701" s="100" t="s">
        <v>640</v>
      </c>
      <c r="H1701" s="100" t="s">
        <v>640</v>
      </c>
      <c r="I1701" s="100">
        <v>751</v>
      </c>
      <c r="J1701" s="100"/>
      <c r="K1701" s="100">
        <v>-751</v>
      </c>
    </row>
    <row r="1702" spans="1:11" x14ac:dyDescent="0.3">
      <c r="A1702" s="100" t="s">
        <v>142</v>
      </c>
      <c r="B1702" s="100" t="s">
        <v>128</v>
      </c>
      <c r="C1702" s="100" t="s">
        <v>217</v>
      </c>
      <c r="D1702" s="101">
        <v>44119</v>
      </c>
      <c r="E1702" s="100" t="s">
        <v>923</v>
      </c>
      <c r="F1702" s="100" t="s">
        <v>234</v>
      </c>
      <c r="G1702" s="100" t="s">
        <v>1050</v>
      </c>
      <c r="H1702" s="100" t="s">
        <v>1050</v>
      </c>
      <c r="I1702" s="100">
        <v>751</v>
      </c>
      <c r="J1702" s="100"/>
      <c r="K1702" s="100">
        <v>-751</v>
      </c>
    </row>
    <row r="1703" spans="1:11" x14ac:dyDescent="0.3">
      <c r="A1703" s="100" t="s">
        <v>142</v>
      </c>
      <c r="B1703" s="100" t="s">
        <v>128</v>
      </c>
      <c r="C1703" s="100" t="s">
        <v>217</v>
      </c>
      <c r="D1703" s="101">
        <v>44134</v>
      </c>
      <c r="E1703" s="100" t="s">
        <v>957</v>
      </c>
      <c r="F1703" s="100" t="s">
        <v>234</v>
      </c>
      <c r="G1703" s="100" t="s">
        <v>1051</v>
      </c>
      <c r="H1703" s="100" t="s">
        <v>1051</v>
      </c>
      <c r="I1703" s="100">
        <v>751</v>
      </c>
      <c r="J1703" s="100"/>
      <c r="K1703" s="100">
        <v>-751</v>
      </c>
    </row>
    <row r="1704" spans="1:11" x14ac:dyDescent="0.3">
      <c r="A1704" s="100" t="s">
        <v>142</v>
      </c>
      <c r="B1704" s="100" t="s">
        <v>128</v>
      </c>
      <c r="C1704" s="100" t="s">
        <v>217</v>
      </c>
      <c r="D1704" s="101">
        <v>44148</v>
      </c>
      <c r="E1704" s="100" t="s">
        <v>993</v>
      </c>
      <c r="F1704" s="100" t="s">
        <v>234</v>
      </c>
      <c r="G1704" s="100" t="s">
        <v>1055</v>
      </c>
      <c r="H1704" s="100" t="s">
        <v>1055</v>
      </c>
      <c r="I1704" s="100">
        <v>751</v>
      </c>
      <c r="J1704" s="100"/>
      <c r="K1704" s="100">
        <v>-751</v>
      </c>
    </row>
    <row r="1705" spans="1:11" x14ac:dyDescent="0.3">
      <c r="A1705" s="100" t="s">
        <v>142</v>
      </c>
      <c r="B1705" s="100" t="s">
        <v>128</v>
      </c>
      <c r="C1705" s="100" t="s">
        <v>217</v>
      </c>
      <c r="D1705" s="101">
        <v>44165</v>
      </c>
      <c r="E1705" s="100" t="s">
        <v>1029</v>
      </c>
      <c r="F1705" s="100" t="s">
        <v>234</v>
      </c>
      <c r="G1705" s="100" t="s">
        <v>1056</v>
      </c>
      <c r="H1705" s="100" t="s">
        <v>1056</v>
      </c>
      <c r="I1705" s="100">
        <v>751</v>
      </c>
      <c r="J1705" s="100"/>
      <c r="K1705" s="100">
        <v>-751</v>
      </c>
    </row>
    <row r="1706" spans="1:11" x14ac:dyDescent="0.3">
      <c r="A1706" s="100" t="s">
        <v>142</v>
      </c>
      <c r="B1706" s="100" t="s">
        <v>128</v>
      </c>
      <c r="C1706" s="100" t="s">
        <v>217</v>
      </c>
      <c r="D1706" s="101">
        <v>44180</v>
      </c>
      <c r="E1706" s="100" t="s">
        <v>1421</v>
      </c>
      <c r="F1706" s="100" t="s">
        <v>234</v>
      </c>
      <c r="G1706" s="100" t="s">
        <v>1451</v>
      </c>
      <c r="H1706" s="100" t="s">
        <v>1451</v>
      </c>
      <c r="I1706" s="100">
        <v>751</v>
      </c>
      <c r="J1706" s="100"/>
      <c r="K1706" s="100">
        <v>-751</v>
      </c>
    </row>
    <row r="1707" spans="1:11" x14ac:dyDescent="0.3">
      <c r="A1707" s="100" t="s">
        <v>142</v>
      </c>
      <c r="B1707" s="100" t="s">
        <v>128</v>
      </c>
      <c r="C1707" s="100" t="s">
        <v>217</v>
      </c>
      <c r="D1707" s="101">
        <v>44196</v>
      </c>
      <c r="E1707" s="100" t="s">
        <v>1443</v>
      </c>
      <c r="F1707" s="100" t="s">
        <v>234</v>
      </c>
      <c r="G1707" s="100" t="s">
        <v>1455</v>
      </c>
      <c r="H1707" s="100" t="s">
        <v>1455</v>
      </c>
      <c r="I1707" s="100">
        <v>751</v>
      </c>
      <c r="J1707" s="100"/>
      <c r="K1707" s="100">
        <v>-751</v>
      </c>
    </row>
    <row r="1708" spans="1:11" x14ac:dyDescent="0.3">
      <c r="A1708" s="100" t="s">
        <v>142</v>
      </c>
      <c r="B1708" s="100" t="s">
        <v>128</v>
      </c>
      <c r="C1708" s="100" t="s">
        <v>217</v>
      </c>
      <c r="D1708" s="101">
        <v>44211</v>
      </c>
      <c r="E1708" s="100" t="s">
        <v>1577</v>
      </c>
      <c r="F1708" s="100" t="s">
        <v>234</v>
      </c>
      <c r="G1708" s="100" t="s">
        <v>1578</v>
      </c>
      <c r="H1708" s="100" t="s">
        <v>1578</v>
      </c>
      <c r="I1708" s="100">
        <v>755.5</v>
      </c>
      <c r="J1708" s="100"/>
      <c r="K1708" s="100">
        <v>-755.5</v>
      </c>
    </row>
    <row r="1709" spans="1:11" x14ac:dyDescent="0.3">
      <c r="A1709" s="100" t="s">
        <v>142</v>
      </c>
      <c r="B1709" s="100" t="s">
        <v>128</v>
      </c>
      <c r="C1709" s="100" t="s">
        <v>217</v>
      </c>
      <c r="D1709" s="101">
        <v>44225</v>
      </c>
      <c r="E1709" s="100" t="s">
        <v>1579</v>
      </c>
      <c r="F1709" s="100" t="s">
        <v>234</v>
      </c>
      <c r="G1709" s="100" t="s">
        <v>1580</v>
      </c>
      <c r="H1709" s="100" t="s">
        <v>1580</v>
      </c>
      <c r="I1709" s="100">
        <v>755.5</v>
      </c>
      <c r="J1709" s="100"/>
      <c r="K1709" s="100">
        <v>-755.5</v>
      </c>
    </row>
    <row r="1710" spans="1:11" x14ac:dyDescent="0.3">
      <c r="A1710" s="100" t="s">
        <v>142</v>
      </c>
      <c r="B1710" s="100" t="s">
        <v>61</v>
      </c>
      <c r="C1710" s="100" t="s">
        <v>0</v>
      </c>
      <c r="D1710" s="101">
        <v>44027</v>
      </c>
      <c r="E1710" s="100" t="s">
        <v>277</v>
      </c>
      <c r="F1710" s="100" t="s">
        <v>235</v>
      </c>
      <c r="G1710" s="100" t="s">
        <v>278</v>
      </c>
      <c r="H1710" s="100" t="s">
        <v>278</v>
      </c>
      <c r="I1710" s="100">
        <v>32.299999999999997</v>
      </c>
      <c r="J1710" s="100"/>
      <c r="K1710" s="100">
        <v>-32.299999999999997</v>
      </c>
    </row>
    <row r="1711" spans="1:11" x14ac:dyDescent="0.3">
      <c r="A1711" s="100" t="s">
        <v>142</v>
      </c>
      <c r="B1711" s="100" t="s">
        <v>61</v>
      </c>
      <c r="C1711" s="100" t="s">
        <v>0</v>
      </c>
      <c r="D1711" s="101">
        <v>44043</v>
      </c>
      <c r="E1711" s="100" t="s">
        <v>279</v>
      </c>
      <c r="F1711" s="100" t="s">
        <v>235</v>
      </c>
      <c r="G1711" s="100" t="s">
        <v>280</v>
      </c>
      <c r="H1711" s="100" t="s">
        <v>280</v>
      </c>
      <c r="I1711" s="100">
        <v>27.36</v>
      </c>
      <c r="J1711" s="100"/>
      <c r="K1711" s="100">
        <v>-27.36</v>
      </c>
    </row>
    <row r="1712" spans="1:11" x14ac:dyDescent="0.3">
      <c r="A1712" s="100" t="s">
        <v>142</v>
      </c>
      <c r="B1712" s="100" t="s">
        <v>61</v>
      </c>
      <c r="C1712" s="100" t="s">
        <v>0</v>
      </c>
      <c r="D1712" s="101">
        <v>44057</v>
      </c>
      <c r="E1712" s="100" t="s">
        <v>424</v>
      </c>
      <c r="F1712" s="100" t="s">
        <v>234</v>
      </c>
      <c r="G1712" s="100" t="s">
        <v>450</v>
      </c>
      <c r="H1712" s="100" t="s">
        <v>450</v>
      </c>
      <c r="I1712" s="100">
        <v>32.299999999999997</v>
      </c>
      <c r="J1712" s="100"/>
      <c r="K1712" s="100">
        <v>-32.299999999999997</v>
      </c>
    </row>
    <row r="1713" spans="1:11" x14ac:dyDescent="0.3">
      <c r="A1713" s="100" t="s">
        <v>142</v>
      </c>
      <c r="B1713" s="100" t="s">
        <v>61</v>
      </c>
      <c r="C1713" s="100" t="s">
        <v>0</v>
      </c>
      <c r="D1713" s="101">
        <v>44074</v>
      </c>
      <c r="E1713" s="100" t="s">
        <v>434</v>
      </c>
      <c r="F1713" s="100" t="s">
        <v>234</v>
      </c>
      <c r="G1713" s="100" t="s">
        <v>451</v>
      </c>
      <c r="H1713" s="100" t="s">
        <v>451</v>
      </c>
      <c r="I1713" s="100">
        <v>32.299999999999997</v>
      </c>
      <c r="J1713" s="100"/>
      <c r="K1713" s="100">
        <v>-32.299999999999997</v>
      </c>
    </row>
    <row r="1714" spans="1:11" x14ac:dyDescent="0.3">
      <c r="A1714" s="100" t="s">
        <v>142</v>
      </c>
      <c r="B1714" s="100" t="s">
        <v>61</v>
      </c>
      <c r="C1714" s="100" t="s">
        <v>0</v>
      </c>
      <c r="D1714" s="101">
        <v>44089</v>
      </c>
      <c r="E1714" s="100" t="s">
        <v>602</v>
      </c>
      <c r="F1714" s="100" t="s">
        <v>234</v>
      </c>
      <c r="G1714" s="100" t="s">
        <v>639</v>
      </c>
      <c r="H1714" s="100" t="s">
        <v>639</v>
      </c>
      <c r="I1714" s="100">
        <v>32.299999999999997</v>
      </c>
      <c r="J1714" s="100"/>
      <c r="K1714" s="100">
        <v>-32.299999999999997</v>
      </c>
    </row>
    <row r="1715" spans="1:11" x14ac:dyDescent="0.3">
      <c r="A1715" s="100" t="s">
        <v>142</v>
      </c>
      <c r="B1715" s="100" t="s">
        <v>61</v>
      </c>
      <c r="C1715" s="100" t="s">
        <v>0</v>
      </c>
      <c r="D1715" s="101">
        <v>44104</v>
      </c>
      <c r="E1715" s="100" t="s">
        <v>628</v>
      </c>
      <c r="F1715" s="100" t="s">
        <v>234</v>
      </c>
      <c r="G1715" s="100" t="s">
        <v>640</v>
      </c>
      <c r="H1715" s="100" t="s">
        <v>640</v>
      </c>
      <c r="I1715" s="100">
        <v>32.299999999999997</v>
      </c>
      <c r="J1715" s="100"/>
      <c r="K1715" s="100">
        <v>-32.299999999999997</v>
      </c>
    </row>
    <row r="1716" spans="1:11" x14ac:dyDescent="0.3">
      <c r="A1716" s="100" t="s">
        <v>142</v>
      </c>
      <c r="B1716" s="100" t="s">
        <v>61</v>
      </c>
      <c r="C1716" s="100" t="s">
        <v>0</v>
      </c>
      <c r="D1716" s="101">
        <v>44119</v>
      </c>
      <c r="E1716" s="100" t="s">
        <v>923</v>
      </c>
      <c r="F1716" s="100" t="s">
        <v>234</v>
      </c>
      <c r="G1716" s="100" t="s">
        <v>1050</v>
      </c>
      <c r="H1716" s="100" t="s">
        <v>1050</v>
      </c>
      <c r="I1716" s="100">
        <v>32.299999999999997</v>
      </c>
      <c r="J1716" s="100"/>
      <c r="K1716" s="100">
        <v>-32.299999999999997</v>
      </c>
    </row>
    <row r="1717" spans="1:11" x14ac:dyDescent="0.3">
      <c r="A1717" s="100" t="s">
        <v>142</v>
      </c>
      <c r="B1717" s="100" t="s">
        <v>61</v>
      </c>
      <c r="C1717" s="100" t="s">
        <v>0</v>
      </c>
      <c r="D1717" s="101">
        <v>44134</v>
      </c>
      <c r="E1717" s="100" t="s">
        <v>957</v>
      </c>
      <c r="F1717" s="100" t="s">
        <v>234</v>
      </c>
      <c r="G1717" s="100" t="s">
        <v>1051</v>
      </c>
      <c r="H1717" s="100" t="s">
        <v>1051</v>
      </c>
      <c r="I1717" s="100">
        <v>32.299999999999997</v>
      </c>
      <c r="J1717" s="100"/>
      <c r="K1717" s="100">
        <v>-32.299999999999997</v>
      </c>
    </row>
    <row r="1718" spans="1:11" x14ac:dyDescent="0.3">
      <c r="A1718" s="100" t="s">
        <v>142</v>
      </c>
      <c r="B1718" s="100" t="s">
        <v>61</v>
      </c>
      <c r="C1718" s="100" t="s">
        <v>0</v>
      </c>
      <c r="D1718" s="101">
        <v>44148</v>
      </c>
      <c r="E1718" s="100" t="s">
        <v>993</v>
      </c>
      <c r="F1718" s="100" t="s">
        <v>234</v>
      </c>
      <c r="G1718" s="100" t="s">
        <v>1055</v>
      </c>
      <c r="H1718" s="100" t="s">
        <v>1055</v>
      </c>
      <c r="I1718" s="100">
        <v>32.299999999999997</v>
      </c>
      <c r="J1718" s="100"/>
      <c r="K1718" s="100">
        <v>-32.299999999999997</v>
      </c>
    </row>
    <row r="1719" spans="1:11" x14ac:dyDescent="0.3">
      <c r="A1719" s="100" t="s">
        <v>142</v>
      </c>
      <c r="B1719" s="100" t="s">
        <v>61</v>
      </c>
      <c r="C1719" s="100" t="s">
        <v>0</v>
      </c>
      <c r="D1719" s="101">
        <v>44165</v>
      </c>
      <c r="E1719" s="100" t="s">
        <v>1029</v>
      </c>
      <c r="F1719" s="100" t="s">
        <v>234</v>
      </c>
      <c r="G1719" s="100" t="s">
        <v>1056</v>
      </c>
      <c r="H1719" s="100" t="s">
        <v>1056</v>
      </c>
      <c r="I1719" s="100">
        <v>32.299999999999997</v>
      </c>
      <c r="J1719" s="100"/>
      <c r="K1719" s="100">
        <v>-32.299999999999997</v>
      </c>
    </row>
    <row r="1720" spans="1:11" x14ac:dyDescent="0.3">
      <c r="A1720" s="100" t="s">
        <v>142</v>
      </c>
      <c r="B1720" s="100" t="s">
        <v>61</v>
      </c>
      <c r="C1720" s="100" t="s">
        <v>0</v>
      </c>
      <c r="D1720" s="101">
        <v>44180</v>
      </c>
      <c r="E1720" s="100" t="s">
        <v>1421</v>
      </c>
      <c r="F1720" s="100" t="s">
        <v>234</v>
      </c>
      <c r="G1720" s="100" t="s">
        <v>1451</v>
      </c>
      <c r="H1720" s="100" t="s">
        <v>1451</v>
      </c>
      <c r="I1720" s="100">
        <v>32.299999999999997</v>
      </c>
      <c r="J1720" s="100"/>
      <c r="K1720" s="100">
        <v>-32.299999999999997</v>
      </c>
    </row>
    <row r="1721" spans="1:11" x14ac:dyDescent="0.3">
      <c r="A1721" s="100" t="s">
        <v>142</v>
      </c>
      <c r="B1721" s="100" t="s">
        <v>61</v>
      </c>
      <c r="C1721" s="100" t="s">
        <v>0</v>
      </c>
      <c r="D1721" s="101">
        <v>44196</v>
      </c>
      <c r="E1721" s="100" t="s">
        <v>1443</v>
      </c>
      <c r="F1721" s="100" t="s">
        <v>234</v>
      </c>
      <c r="G1721" s="100" t="s">
        <v>1455</v>
      </c>
      <c r="H1721" s="100" t="s">
        <v>1455</v>
      </c>
      <c r="I1721" s="100">
        <v>32.299999999999997</v>
      </c>
      <c r="J1721" s="100"/>
      <c r="K1721" s="100">
        <v>-32.299999999999997</v>
      </c>
    </row>
    <row r="1722" spans="1:11" x14ac:dyDescent="0.3">
      <c r="A1722" s="100" t="s">
        <v>142</v>
      </c>
      <c r="B1722" s="100" t="s">
        <v>61</v>
      </c>
      <c r="C1722" s="100" t="s">
        <v>0</v>
      </c>
      <c r="D1722" s="101">
        <v>44211</v>
      </c>
      <c r="E1722" s="100" t="s">
        <v>1577</v>
      </c>
      <c r="F1722" s="100" t="s">
        <v>234</v>
      </c>
      <c r="G1722" s="100" t="s">
        <v>1578</v>
      </c>
      <c r="H1722" s="100" t="s">
        <v>1578</v>
      </c>
      <c r="I1722" s="100">
        <v>32.299999999999997</v>
      </c>
      <c r="J1722" s="100"/>
      <c r="K1722" s="100">
        <v>-32.299999999999997</v>
      </c>
    </row>
    <row r="1723" spans="1:11" x14ac:dyDescent="0.3">
      <c r="A1723" s="100" t="s">
        <v>142</v>
      </c>
      <c r="B1723" s="100" t="s">
        <v>61</v>
      </c>
      <c r="C1723" s="100" t="s">
        <v>0</v>
      </c>
      <c r="D1723" s="101">
        <v>44225</v>
      </c>
      <c r="E1723" s="100" t="s">
        <v>1579</v>
      </c>
      <c r="F1723" s="100" t="s">
        <v>234</v>
      </c>
      <c r="G1723" s="100" t="s">
        <v>1580</v>
      </c>
      <c r="H1723" s="100" t="s">
        <v>1580</v>
      </c>
      <c r="I1723" s="100">
        <v>32.299999999999997</v>
      </c>
      <c r="J1723" s="100"/>
      <c r="K1723" s="100">
        <v>-32.299999999999997</v>
      </c>
    </row>
    <row r="1724" spans="1:11" x14ac:dyDescent="0.3">
      <c r="A1724" s="100" t="s">
        <v>142</v>
      </c>
      <c r="B1724" s="100" t="s">
        <v>62</v>
      </c>
      <c r="C1724" s="100" t="s">
        <v>1</v>
      </c>
      <c r="D1724" s="101">
        <v>44027</v>
      </c>
      <c r="E1724" s="100" t="s">
        <v>277</v>
      </c>
      <c r="F1724" s="100" t="s">
        <v>235</v>
      </c>
      <c r="G1724" s="100" t="s">
        <v>278</v>
      </c>
      <c r="H1724" s="100" t="s">
        <v>278</v>
      </c>
      <c r="I1724" s="100">
        <v>57.45</v>
      </c>
      <c r="J1724" s="100"/>
      <c r="K1724" s="100">
        <v>-57.45</v>
      </c>
    </row>
    <row r="1725" spans="1:11" x14ac:dyDescent="0.3">
      <c r="A1725" s="100" t="s">
        <v>142</v>
      </c>
      <c r="B1725" s="100" t="s">
        <v>62</v>
      </c>
      <c r="C1725" s="100" t="s">
        <v>1</v>
      </c>
      <c r="D1725" s="101">
        <v>44043</v>
      </c>
      <c r="E1725" s="100" t="s">
        <v>279</v>
      </c>
      <c r="F1725" s="100" t="s">
        <v>235</v>
      </c>
      <c r="G1725" s="100" t="s">
        <v>280</v>
      </c>
      <c r="H1725" s="100" t="s">
        <v>280</v>
      </c>
      <c r="I1725" s="100">
        <v>57.45</v>
      </c>
      <c r="J1725" s="100"/>
      <c r="K1725" s="100">
        <v>-57.45</v>
      </c>
    </row>
    <row r="1726" spans="1:11" x14ac:dyDescent="0.3">
      <c r="A1726" s="100" t="s">
        <v>142</v>
      </c>
      <c r="B1726" s="100" t="s">
        <v>62</v>
      </c>
      <c r="C1726" s="100" t="s">
        <v>1</v>
      </c>
      <c r="D1726" s="101">
        <v>44057</v>
      </c>
      <c r="E1726" s="100" t="s">
        <v>424</v>
      </c>
      <c r="F1726" s="100" t="s">
        <v>234</v>
      </c>
      <c r="G1726" s="100" t="s">
        <v>450</v>
      </c>
      <c r="H1726" s="100" t="s">
        <v>450</v>
      </c>
      <c r="I1726" s="100">
        <v>57.45</v>
      </c>
      <c r="J1726" s="100"/>
      <c r="K1726" s="100">
        <v>-57.45</v>
      </c>
    </row>
    <row r="1727" spans="1:11" x14ac:dyDescent="0.3">
      <c r="A1727" s="100" t="s">
        <v>142</v>
      </c>
      <c r="B1727" s="100" t="s">
        <v>62</v>
      </c>
      <c r="C1727" s="100" t="s">
        <v>1</v>
      </c>
      <c r="D1727" s="101">
        <v>44074</v>
      </c>
      <c r="E1727" s="100" t="s">
        <v>434</v>
      </c>
      <c r="F1727" s="100" t="s">
        <v>234</v>
      </c>
      <c r="G1727" s="100" t="s">
        <v>451</v>
      </c>
      <c r="H1727" s="100" t="s">
        <v>451</v>
      </c>
      <c r="I1727" s="100">
        <v>57.45</v>
      </c>
      <c r="J1727" s="100"/>
      <c r="K1727" s="100">
        <v>-57.45</v>
      </c>
    </row>
    <row r="1728" spans="1:11" x14ac:dyDescent="0.3">
      <c r="A1728" s="100" t="s">
        <v>142</v>
      </c>
      <c r="B1728" s="100" t="s">
        <v>62</v>
      </c>
      <c r="C1728" s="100" t="s">
        <v>1</v>
      </c>
      <c r="D1728" s="101">
        <v>44089</v>
      </c>
      <c r="E1728" s="100" t="s">
        <v>602</v>
      </c>
      <c r="F1728" s="100" t="s">
        <v>234</v>
      </c>
      <c r="G1728" s="100" t="s">
        <v>639</v>
      </c>
      <c r="H1728" s="100" t="s">
        <v>639</v>
      </c>
      <c r="I1728" s="100">
        <v>57.45</v>
      </c>
      <c r="J1728" s="100"/>
      <c r="K1728" s="100">
        <v>-57.45</v>
      </c>
    </row>
    <row r="1729" spans="1:11" x14ac:dyDescent="0.3">
      <c r="A1729" s="100" t="s">
        <v>142</v>
      </c>
      <c r="B1729" s="100" t="s">
        <v>62</v>
      </c>
      <c r="C1729" s="100" t="s">
        <v>1</v>
      </c>
      <c r="D1729" s="101">
        <v>44104</v>
      </c>
      <c r="E1729" s="100" t="s">
        <v>628</v>
      </c>
      <c r="F1729" s="100" t="s">
        <v>234</v>
      </c>
      <c r="G1729" s="100" t="s">
        <v>640</v>
      </c>
      <c r="H1729" s="100" t="s">
        <v>640</v>
      </c>
      <c r="I1729" s="100">
        <v>57.45</v>
      </c>
      <c r="J1729" s="100"/>
      <c r="K1729" s="100">
        <v>-57.45</v>
      </c>
    </row>
    <row r="1730" spans="1:11" x14ac:dyDescent="0.3">
      <c r="A1730" s="100" t="s">
        <v>142</v>
      </c>
      <c r="B1730" s="100" t="s">
        <v>62</v>
      </c>
      <c r="C1730" s="100" t="s">
        <v>1</v>
      </c>
      <c r="D1730" s="101">
        <v>44119</v>
      </c>
      <c r="E1730" s="100" t="s">
        <v>923</v>
      </c>
      <c r="F1730" s="100" t="s">
        <v>234</v>
      </c>
      <c r="G1730" s="100" t="s">
        <v>1050</v>
      </c>
      <c r="H1730" s="100" t="s">
        <v>1050</v>
      </c>
      <c r="I1730" s="100">
        <v>57.45</v>
      </c>
      <c r="J1730" s="100"/>
      <c r="K1730" s="100">
        <v>-57.45</v>
      </c>
    </row>
    <row r="1731" spans="1:11" x14ac:dyDescent="0.3">
      <c r="A1731" s="100" t="s">
        <v>142</v>
      </c>
      <c r="B1731" s="100" t="s">
        <v>62</v>
      </c>
      <c r="C1731" s="100" t="s">
        <v>1</v>
      </c>
      <c r="D1731" s="101">
        <v>44134</v>
      </c>
      <c r="E1731" s="100" t="s">
        <v>957</v>
      </c>
      <c r="F1731" s="100" t="s">
        <v>234</v>
      </c>
      <c r="G1731" s="100" t="s">
        <v>1051</v>
      </c>
      <c r="H1731" s="100" t="s">
        <v>1051</v>
      </c>
      <c r="I1731" s="100">
        <v>57.45</v>
      </c>
      <c r="J1731" s="100"/>
      <c r="K1731" s="100">
        <v>-57.45</v>
      </c>
    </row>
    <row r="1732" spans="1:11" x14ac:dyDescent="0.3">
      <c r="A1732" s="100" t="s">
        <v>142</v>
      </c>
      <c r="B1732" s="100" t="s">
        <v>62</v>
      </c>
      <c r="C1732" s="100" t="s">
        <v>1</v>
      </c>
      <c r="D1732" s="101">
        <v>44148</v>
      </c>
      <c r="E1732" s="100" t="s">
        <v>993</v>
      </c>
      <c r="F1732" s="100" t="s">
        <v>234</v>
      </c>
      <c r="G1732" s="100" t="s">
        <v>1055</v>
      </c>
      <c r="H1732" s="100" t="s">
        <v>1055</v>
      </c>
      <c r="I1732" s="100">
        <v>57.45</v>
      </c>
      <c r="J1732" s="100"/>
      <c r="K1732" s="100">
        <v>-57.45</v>
      </c>
    </row>
    <row r="1733" spans="1:11" x14ac:dyDescent="0.3">
      <c r="A1733" s="100" t="s">
        <v>142</v>
      </c>
      <c r="B1733" s="100" t="s">
        <v>62</v>
      </c>
      <c r="C1733" s="100" t="s">
        <v>1</v>
      </c>
      <c r="D1733" s="101">
        <v>44165</v>
      </c>
      <c r="E1733" s="100" t="s">
        <v>1029</v>
      </c>
      <c r="F1733" s="100" t="s">
        <v>234</v>
      </c>
      <c r="G1733" s="100" t="s">
        <v>1056</v>
      </c>
      <c r="H1733" s="100" t="s">
        <v>1056</v>
      </c>
      <c r="I1733" s="100">
        <v>57.45</v>
      </c>
      <c r="J1733" s="100"/>
      <c r="K1733" s="100">
        <v>-57.45</v>
      </c>
    </row>
    <row r="1734" spans="1:11" x14ac:dyDescent="0.3">
      <c r="A1734" s="100" t="s">
        <v>142</v>
      </c>
      <c r="B1734" s="100" t="s">
        <v>62</v>
      </c>
      <c r="C1734" s="100" t="s">
        <v>1</v>
      </c>
      <c r="D1734" s="101">
        <v>44180</v>
      </c>
      <c r="E1734" s="100" t="s">
        <v>1421</v>
      </c>
      <c r="F1734" s="100" t="s">
        <v>234</v>
      </c>
      <c r="G1734" s="100" t="s">
        <v>1451</v>
      </c>
      <c r="H1734" s="100" t="s">
        <v>1451</v>
      </c>
      <c r="I1734" s="100">
        <v>57.45</v>
      </c>
      <c r="J1734" s="100"/>
      <c r="K1734" s="100">
        <v>-57.45</v>
      </c>
    </row>
    <row r="1735" spans="1:11" x14ac:dyDescent="0.3">
      <c r="A1735" s="100" t="s">
        <v>142</v>
      </c>
      <c r="B1735" s="100" t="s">
        <v>62</v>
      </c>
      <c r="C1735" s="100" t="s">
        <v>1</v>
      </c>
      <c r="D1735" s="101">
        <v>44196</v>
      </c>
      <c r="E1735" s="100" t="s">
        <v>1443</v>
      </c>
      <c r="F1735" s="100" t="s">
        <v>234</v>
      </c>
      <c r="G1735" s="100" t="s">
        <v>1455</v>
      </c>
      <c r="H1735" s="100" t="s">
        <v>1455</v>
      </c>
      <c r="I1735" s="100">
        <v>57.45</v>
      </c>
      <c r="J1735" s="100"/>
      <c r="K1735" s="100">
        <v>-57.45</v>
      </c>
    </row>
    <row r="1736" spans="1:11" x14ac:dyDescent="0.3">
      <c r="A1736" s="100" t="s">
        <v>142</v>
      </c>
      <c r="B1736" s="100" t="s">
        <v>62</v>
      </c>
      <c r="C1736" s="100" t="s">
        <v>1</v>
      </c>
      <c r="D1736" s="101">
        <v>44211</v>
      </c>
      <c r="E1736" s="100" t="s">
        <v>1577</v>
      </c>
      <c r="F1736" s="100" t="s">
        <v>234</v>
      </c>
      <c r="G1736" s="100" t="s">
        <v>1578</v>
      </c>
      <c r="H1736" s="100" t="s">
        <v>1578</v>
      </c>
      <c r="I1736" s="100">
        <v>57.81</v>
      </c>
      <c r="J1736" s="100"/>
      <c r="K1736" s="100">
        <v>-57.81</v>
      </c>
    </row>
    <row r="1737" spans="1:11" x14ac:dyDescent="0.3">
      <c r="A1737" s="100" t="s">
        <v>142</v>
      </c>
      <c r="B1737" s="100" t="s">
        <v>62</v>
      </c>
      <c r="C1737" s="100" t="s">
        <v>1</v>
      </c>
      <c r="D1737" s="101">
        <v>44225</v>
      </c>
      <c r="E1737" s="100" t="s">
        <v>1579</v>
      </c>
      <c r="F1737" s="100" t="s">
        <v>234</v>
      </c>
      <c r="G1737" s="100" t="s">
        <v>1580</v>
      </c>
      <c r="H1737" s="100" t="s">
        <v>1580</v>
      </c>
      <c r="I1737" s="100">
        <v>57.81</v>
      </c>
      <c r="J1737" s="100"/>
      <c r="K1737" s="100">
        <v>-57.81</v>
      </c>
    </row>
    <row r="1738" spans="1:11" x14ac:dyDescent="0.3">
      <c r="A1738" s="100" t="s">
        <v>142</v>
      </c>
      <c r="B1738" s="100" t="s">
        <v>129</v>
      </c>
      <c r="C1738" s="100" t="s">
        <v>143</v>
      </c>
      <c r="D1738" s="101">
        <v>44153</v>
      </c>
      <c r="E1738" s="100" t="s">
        <v>1001</v>
      </c>
      <c r="F1738" s="100" t="s">
        <v>234</v>
      </c>
      <c r="G1738" s="100" t="s">
        <v>1206</v>
      </c>
      <c r="H1738" s="100" t="s">
        <v>1206</v>
      </c>
      <c r="I1738" s="100">
        <v>262</v>
      </c>
      <c r="J1738" s="100"/>
      <c r="K1738" s="100">
        <v>-262</v>
      </c>
    </row>
    <row r="1739" spans="1:11" x14ac:dyDescent="0.3">
      <c r="A1739" s="100" t="s">
        <v>142</v>
      </c>
      <c r="B1739" s="100" t="s">
        <v>64</v>
      </c>
      <c r="C1739" s="100" t="s">
        <v>3</v>
      </c>
      <c r="D1739" s="101">
        <v>44027</v>
      </c>
      <c r="E1739" s="100" t="s">
        <v>277</v>
      </c>
      <c r="F1739" s="100" t="s">
        <v>235</v>
      </c>
      <c r="G1739" s="100" t="s">
        <v>278</v>
      </c>
      <c r="H1739" s="100" t="s">
        <v>278</v>
      </c>
      <c r="I1739" s="100">
        <v>0.74</v>
      </c>
      <c r="J1739" s="100"/>
      <c r="K1739" s="100">
        <v>-0.74</v>
      </c>
    </row>
    <row r="1740" spans="1:11" x14ac:dyDescent="0.3">
      <c r="A1740" s="100" t="s">
        <v>142</v>
      </c>
      <c r="B1740" s="100" t="s">
        <v>64</v>
      </c>
      <c r="C1740" s="100" t="s">
        <v>3</v>
      </c>
      <c r="D1740" s="101">
        <v>44043</v>
      </c>
      <c r="E1740" s="100" t="s">
        <v>279</v>
      </c>
      <c r="F1740" s="100" t="s">
        <v>235</v>
      </c>
      <c r="G1740" s="100" t="s">
        <v>280</v>
      </c>
      <c r="H1740" s="100" t="s">
        <v>280</v>
      </c>
      <c r="I1740" s="100">
        <v>0.74</v>
      </c>
      <c r="J1740" s="100"/>
      <c r="K1740" s="100">
        <v>-0.74</v>
      </c>
    </row>
    <row r="1741" spans="1:11" x14ac:dyDescent="0.3">
      <c r="A1741" s="100" t="s">
        <v>142</v>
      </c>
      <c r="B1741" s="100" t="s">
        <v>64</v>
      </c>
      <c r="C1741" s="100" t="s">
        <v>3</v>
      </c>
      <c r="D1741" s="101">
        <v>44057</v>
      </c>
      <c r="E1741" s="100" t="s">
        <v>424</v>
      </c>
      <c r="F1741" s="100" t="s">
        <v>234</v>
      </c>
      <c r="G1741" s="100" t="s">
        <v>450</v>
      </c>
      <c r="H1741" s="100" t="s">
        <v>450</v>
      </c>
      <c r="I1741" s="100">
        <v>0.74</v>
      </c>
      <c r="J1741" s="100"/>
      <c r="K1741" s="100">
        <v>-0.74</v>
      </c>
    </row>
    <row r="1742" spans="1:11" x14ac:dyDescent="0.3">
      <c r="A1742" s="100" t="s">
        <v>142</v>
      </c>
      <c r="B1742" s="100" t="s">
        <v>64</v>
      </c>
      <c r="C1742" s="100" t="s">
        <v>3</v>
      </c>
      <c r="D1742" s="101">
        <v>44074</v>
      </c>
      <c r="E1742" s="100" t="s">
        <v>434</v>
      </c>
      <c r="F1742" s="100" t="s">
        <v>234</v>
      </c>
      <c r="G1742" s="100" t="s">
        <v>451</v>
      </c>
      <c r="H1742" s="100" t="s">
        <v>451</v>
      </c>
      <c r="I1742" s="100">
        <v>0.74</v>
      </c>
      <c r="J1742" s="100"/>
      <c r="K1742" s="100">
        <v>-0.74</v>
      </c>
    </row>
    <row r="1743" spans="1:11" x14ac:dyDescent="0.3">
      <c r="A1743" s="100" t="s">
        <v>142</v>
      </c>
      <c r="B1743" s="100" t="s">
        <v>64</v>
      </c>
      <c r="C1743" s="100" t="s">
        <v>3</v>
      </c>
      <c r="D1743" s="101">
        <v>44089</v>
      </c>
      <c r="E1743" s="100" t="s">
        <v>602</v>
      </c>
      <c r="F1743" s="100" t="s">
        <v>234</v>
      </c>
      <c r="G1743" s="100" t="s">
        <v>639</v>
      </c>
      <c r="H1743" s="100" t="s">
        <v>639</v>
      </c>
      <c r="I1743" s="100">
        <v>0.74</v>
      </c>
      <c r="J1743" s="100"/>
      <c r="K1743" s="100">
        <v>-0.74</v>
      </c>
    </row>
    <row r="1744" spans="1:11" x14ac:dyDescent="0.3">
      <c r="A1744" s="100" t="s">
        <v>142</v>
      </c>
      <c r="B1744" s="100" t="s">
        <v>64</v>
      </c>
      <c r="C1744" s="100" t="s">
        <v>3</v>
      </c>
      <c r="D1744" s="101">
        <v>44104</v>
      </c>
      <c r="E1744" s="100" t="s">
        <v>628</v>
      </c>
      <c r="F1744" s="100" t="s">
        <v>234</v>
      </c>
      <c r="G1744" s="100" t="s">
        <v>640</v>
      </c>
      <c r="H1744" s="100" t="s">
        <v>640</v>
      </c>
      <c r="I1744" s="100">
        <v>0.74</v>
      </c>
      <c r="J1744" s="100"/>
      <c r="K1744" s="100">
        <v>-0.74</v>
      </c>
    </row>
    <row r="1745" spans="1:11" x14ac:dyDescent="0.3">
      <c r="A1745" s="100" t="s">
        <v>142</v>
      </c>
      <c r="B1745" s="100" t="s">
        <v>64</v>
      </c>
      <c r="C1745" s="100" t="s">
        <v>3</v>
      </c>
      <c r="D1745" s="101">
        <v>44119</v>
      </c>
      <c r="E1745" s="100" t="s">
        <v>923</v>
      </c>
      <c r="F1745" s="100" t="s">
        <v>234</v>
      </c>
      <c r="G1745" s="100" t="s">
        <v>1050</v>
      </c>
      <c r="H1745" s="100" t="s">
        <v>1050</v>
      </c>
      <c r="I1745" s="100">
        <v>0.74</v>
      </c>
      <c r="J1745" s="100"/>
      <c r="K1745" s="100">
        <v>-0.74</v>
      </c>
    </row>
    <row r="1746" spans="1:11" x14ac:dyDescent="0.3">
      <c r="A1746" s="100" t="s">
        <v>142</v>
      </c>
      <c r="B1746" s="100" t="s">
        <v>64</v>
      </c>
      <c r="C1746" s="100" t="s">
        <v>3</v>
      </c>
      <c r="D1746" s="101">
        <v>44134</v>
      </c>
      <c r="E1746" s="100" t="s">
        <v>957</v>
      </c>
      <c r="F1746" s="100" t="s">
        <v>234</v>
      </c>
      <c r="G1746" s="100" t="s">
        <v>1051</v>
      </c>
      <c r="H1746" s="100" t="s">
        <v>1051</v>
      </c>
      <c r="I1746" s="100">
        <v>0.74</v>
      </c>
      <c r="J1746" s="100"/>
      <c r="K1746" s="100">
        <v>-0.74</v>
      </c>
    </row>
    <row r="1747" spans="1:11" x14ac:dyDescent="0.3">
      <c r="A1747" s="100" t="s">
        <v>142</v>
      </c>
      <c r="B1747" s="100" t="s">
        <v>64</v>
      </c>
      <c r="C1747" s="100" t="s">
        <v>3</v>
      </c>
      <c r="D1747" s="101">
        <v>44148</v>
      </c>
      <c r="E1747" s="100" t="s">
        <v>993</v>
      </c>
      <c r="F1747" s="100" t="s">
        <v>234</v>
      </c>
      <c r="G1747" s="100" t="s">
        <v>1055</v>
      </c>
      <c r="H1747" s="100" t="s">
        <v>1055</v>
      </c>
      <c r="I1747" s="100">
        <v>0.74</v>
      </c>
      <c r="J1747" s="100"/>
      <c r="K1747" s="100">
        <v>-0.74</v>
      </c>
    </row>
    <row r="1748" spans="1:11" x14ac:dyDescent="0.3">
      <c r="A1748" s="100" t="s">
        <v>142</v>
      </c>
      <c r="B1748" s="100" t="s">
        <v>64</v>
      </c>
      <c r="C1748" s="100" t="s">
        <v>3</v>
      </c>
      <c r="D1748" s="101">
        <v>44165</v>
      </c>
      <c r="E1748" s="100" t="s">
        <v>1029</v>
      </c>
      <c r="F1748" s="100" t="s">
        <v>234</v>
      </c>
      <c r="G1748" s="100" t="s">
        <v>1056</v>
      </c>
      <c r="H1748" s="100" t="s">
        <v>1056</v>
      </c>
      <c r="I1748" s="100">
        <v>0.56999999999999995</v>
      </c>
      <c r="J1748" s="100"/>
      <c r="K1748" s="100">
        <v>-0.56999999999999995</v>
      </c>
    </row>
    <row r="1749" spans="1:11" x14ac:dyDescent="0.3">
      <c r="A1749" s="100" t="s">
        <v>142</v>
      </c>
      <c r="B1749" s="100" t="s">
        <v>64</v>
      </c>
      <c r="C1749" s="100" t="s">
        <v>3</v>
      </c>
      <c r="D1749" s="101">
        <v>44180</v>
      </c>
      <c r="E1749" s="100" t="s">
        <v>1421</v>
      </c>
      <c r="F1749" s="100" t="s">
        <v>234</v>
      </c>
      <c r="G1749" s="100" t="s">
        <v>1451</v>
      </c>
      <c r="H1749" s="100" t="s">
        <v>1451</v>
      </c>
      <c r="I1749" s="100">
        <v>0.42</v>
      </c>
      <c r="J1749" s="100"/>
      <c r="K1749" s="100">
        <v>-0.42</v>
      </c>
    </row>
    <row r="1750" spans="1:11" x14ac:dyDescent="0.3">
      <c r="A1750" s="100" t="s">
        <v>142</v>
      </c>
      <c r="B1750" s="100" t="s">
        <v>64</v>
      </c>
      <c r="C1750" s="100" t="s">
        <v>3</v>
      </c>
      <c r="D1750" s="101">
        <v>44196</v>
      </c>
      <c r="E1750" s="100" t="s">
        <v>1443</v>
      </c>
      <c r="F1750" s="100" t="s">
        <v>234</v>
      </c>
      <c r="G1750" s="100" t="s">
        <v>1455</v>
      </c>
      <c r="H1750" s="100" t="s">
        <v>1455</v>
      </c>
      <c r="I1750" s="100">
        <v>0.42</v>
      </c>
      <c r="J1750" s="100"/>
      <c r="K1750" s="100">
        <v>-0.42</v>
      </c>
    </row>
    <row r="1751" spans="1:11" x14ac:dyDescent="0.3">
      <c r="A1751" s="100" t="s">
        <v>142</v>
      </c>
      <c r="B1751" s="100" t="s">
        <v>64</v>
      </c>
      <c r="C1751" s="100" t="s">
        <v>3</v>
      </c>
      <c r="D1751" s="101">
        <v>44211</v>
      </c>
      <c r="E1751" s="100" t="s">
        <v>1577</v>
      </c>
      <c r="F1751" s="100" t="s">
        <v>234</v>
      </c>
      <c r="G1751" s="100" t="s">
        <v>1578</v>
      </c>
      <c r="H1751" s="100" t="s">
        <v>1578</v>
      </c>
      <c r="I1751" s="100">
        <v>0.76</v>
      </c>
      <c r="J1751" s="100"/>
      <c r="K1751" s="100">
        <v>-0.76</v>
      </c>
    </row>
    <row r="1752" spans="1:11" x14ac:dyDescent="0.3">
      <c r="A1752" s="100" t="s">
        <v>142</v>
      </c>
      <c r="B1752" s="100" t="s">
        <v>64</v>
      </c>
      <c r="C1752" s="100" t="s">
        <v>3</v>
      </c>
      <c r="D1752" s="101">
        <v>44225</v>
      </c>
      <c r="E1752" s="100" t="s">
        <v>1579</v>
      </c>
      <c r="F1752" s="100" t="s">
        <v>234</v>
      </c>
      <c r="G1752" s="100" t="s">
        <v>1580</v>
      </c>
      <c r="H1752" s="100" t="s">
        <v>1580</v>
      </c>
      <c r="I1752" s="100">
        <v>0.76</v>
      </c>
      <c r="J1752" s="100"/>
      <c r="K1752" s="100">
        <v>-0.76</v>
      </c>
    </row>
    <row r="1753" spans="1:11" x14ac:dyDescent="0.3">
      <c r="A1753" s="100" t="s">
        <v>142</v>
      </c>
      <c r="B1753" s="100" t="s">
        <v>160</v>
      </c>
      <c r="C1753" s="100" t="s">
        <v>10</v>
      </c>
      <c r="D1753" s="101">
        <v>44074</v>
      </c>
      <c r="E1753" s="100" t="s">
        <v>502</v>
      </c>
      <c r="F1753" s="100" t="s">
        <v>234</v>
      </c>
      <c r="G1753" s="100" t="s">
        <v>504</v>
      </c>
      <c r="H1753" s="100" t="s">
        <v>503</v>
      </c>
      <c r="I1753" s="100">
        <v>8.36</v>
      </c>
      <c r="J1753" s="100"/>
      <c r="K1753" s="100">
        <v>-8.36</v>
      </c>
    </row>
    <row r="1754" spans="1:11" x14ac:dyDescent="0.3">
      <c r="A1754" s="100" t="s">
        <v>142</v>
      </c>
      <c r="B1754" s="100" t="s">
        <v>160</v>
      </c>
      <c r="C1754" s="100" t="s">
        <v>10</v>
      </c>
      <c r="D1754" s="101">
        <v>44077</v>
      </c>
      <c r="E1754" s="100" t="s">
        <v>556</v>
      </c>
      <c r="F1754" s="100" t="s">
        <v>234</v>
      </c>
      <c r="G1754" s="100" t="s">
        <v>755</v>
      </c>
      <c r="H1754" s="100" t="s">
        <v>824</v>
      </c>
      <c r="I1754" s="100">
        <v>51.8</v>
      </c>
      <c r="J1754" s="100"/>
      <c r="K1754" s="100">
        <v>-51.8</v>
      </c>
    </row>
    <row r="1755" spans="1:11" x14ac:dyDescent="0.3">
      <c r="A1755" s="100" t="s">
        <v>142</v>
      </c>
      <c r="B1755" s="100" t="s">
        <v>160</v>
      </c>
      <c r="C1755" s="100" t="s">
        <v>10</v>
      </c>
      <c r="D1755" s="101">
        <v>44077</v>
      </c>
      <c r="E1755" s="100" t="s">
        <v>556</v>
      </c>
      <c r="F1755" s="100" t="s">
        <v>234</v>
      </c>
      <c r="G1755" s="100" t="s">
        <v>755</v>
      </c>
      <c r="H1755" s="100" t="s">
        <v>824</v>
      </c>
      <c r="I1755" s="100">
        <v>55</v>
      </c>
      <c r="J1755" s="100"/>
      <c r="K1755" s="100">
        <v>-55</v>
      </c>
    </row>
    <row r="1756" spans="1:11" x14ac:dyDescent="0.3">
      <c r="A1756" s="100" t="s">
        <v>142</v>
      </c>
      <c r="B1756" s="100" t="s">
        <v>160</v>
      </c>
      <c r="C1756" s="100" t="s">
        <v>10</v>
      </c>
      <c r="D1756" s="101">
        <v>44104</v>
      </c>
      <c r="E1756" s="100" t="s">
        <v>733</v>
      </c>
      <c r="F1756" s="100" t="s">
        <v>234</v>
      </c>
      <c r="G1756" s="100" t="s">
        <v>734</v>
      </c>
      <c r="H1756" s="100" t="s">
        <v>503</v>
      </c>
      <c r="I1756" s="100">
        <v>55.44</v>
      </c>
      <c r="J1756" s="100"/>
      <c r="K1756" s="100">
        <v>-55.44</v>
      </c>
    </row>
    <row r="1757" spans="1:11" x14ac:dyDescent="0.3">
      <c r="A1757" s="100" t="s">
        <v>142</v>
      </c>
      <c r="B1757" s="100" t="s">
        <v>160</v>
      </c>
      <c r="C1757" s="100" t="s">
        <v>10</v>
      </c>
      <c r="D1757" s="101">
        <v>44112</v>
      </c>
      <c r="E1757" s="100" t="s">
        <v>919</v>
      </c>
      <c r="F1757" s="100" t="s">
        <v>234</v>
      </c>
      <c r="G1757" s="100" t="s">
        <v>1213</v>
      </c>
      <c r="H1757" s="100" t="s">
        <v>1302</v>
      </c>
      <c r="I1757" s="100">
        <v>5.95</v>
      </c>
      <c r="J1757" s="100"/>
      <c r="K1757" s="100">
        <v>-5.95</v>
      </c>
    </row>
    <row r="1758" spans="1:11" x14ac:dyDescent="0.3">
      <c r="A1758" s="100" t="s">
        <v>142</v>
      </c>
      <c r="B1758" s="100" t="s">
        <v>160</v>
      </c>
      <c r="C1758" s="100" t="s">
        <v>10</v>
      </c>
      <c r="D1758" s="101">
        <v>44112</v>
      </c>
      <c r="E1758" s="100" t="s">
        <v>919</v>
      </c>
      <c r="F1758" s="100" t="s">
        <v>234</v>
      </c>
      <c r="G1758" s="100" t="s">
        <v>1213</v>
      </c>
      <c r="H1758" s="100" t="s">
        <v>1301</v>
      </c>
      <c r="I1758" s="100">
        <v>15.6</v>
      </c>
      <c r="J1758" s="100"/>
      <c r="K1758" s="100">
        <v>-15.6</v>
      </c>
    </row>
    <row r="1759" spans="1:11" x14ac:dyDescent="0.3">
      <c r="A1759" s="100" t="s">
        <v>142</v>
      </c>
      <c r="B1759" s="100" t="s">
        <v>160</v>
      </c>
      <c r="C1759" s="100" t="s">
        <v>10</v>
      </c>
      <c r="D1759" s="101">
        <v>44112</v>
      </c>
      <c r="E1759" s="100" t="s">
        <v>919</v>
      </c>
      <c r="F1759" s="100" t="s">
        <v>234</v>
      </c>
      <c r="G1759" s="100" t="s">
        <v>1213</v>
      </c>
      <c r="H1759" s="100" t="s">
        <v>1303</v>
      </c>
      <c r="I1759" s="100">
        <v>109.5</v>
      </c>
      <c r="J1759" s="100"/>
      <c r="K1759" s="100">
        <v>-109.5</v>
      </c>
    </row>
    <row r="1760" spans="1:11" x14ac:dyDescent="0.3">
      <c r="A1760" s="100" t="s">
        <v>142</v>
      </c>
      <c r="B1760" s="100" t="s">
        <v>160</v>
      </c>
      <c r="C1760" s="100" t="s">
        <v>10</v>
      </c>
      <c r="D1760" s="101">
        <v>44112</v>
      </c>
      <c r="E1760" s="100" t="s">
        <v>919</v>
      </c>
      <c r="F1760" s="100" t="s">
        <v>234</v>
      </c>
      <c r="G1760" s="100" t="s">
        <v>1213</v>
      </c>
      <c r="H1760" s="100" t="s">
        <v>1303</v>
      </c>
      <c r="I1760" s="100">
        <v>43.2</v>
      </c>
      <c r="J1760" s="100"/>
      <c r="K1760" s="100">
        <v>-43.2</v>
      </c>
    </row>
    <row r="1761" spans="1:11" x14ac:dyDescent="0.3">
      <c r="A1761" s="100" t="s">
        <v>142</v>
      </c>
      <c r="B1761" s="100" t="s">
        <v>160</v>
      </c>
      <c r="C1761" s="100" t="s">
        <v>10</v>
      </c>
      <c r="D1761" s="101">
        <v>44112</v>
      </c>
      <c r="E1761" s="100" t="s">
        <v>919</v>
      </c>
      <c r="F1761" s="100" t="s">
        <v>234</v>
      </c>
      <c r="G1761" s="100" t="s">
        <v>1213</v>
      </c>
      <c r="H1761" s="100" t="s">
        <v>1303</v>
      </c>
      <c r="I1761" s="100">
        <v>55</v>
      </c>
      <c r="J1761" s="100"/>
      <c r="K1761" s="100">
        <v>-55</v>
      </c>
    </row>
    <row r="1762" spans="1:11" x14ac:dyDescent="0.3">
      <c r="A1762" s="100" t="s">
        <v>142</v>
      </c>
      <c r="B1762" s="100" t="s">
        <v>160</v>
      </c>
      <c r="C1762" s="100" t="s">
        <v>10</v>
      </c>
      <c r="D1762" s="101">
        <v>44112</v>
      </c>
      <c r="E1762" s="100" t="s">
        <v>919</v>
      </c>
      <c r="F1762" s="100" t="s">
        <v>234</v>
      </c>
      <c r="G1762" s="100" t="s">
        <v>1213</v>
      </c>
      <c r="H1762" s="100" t="s">
        <v>1303</v>
      </c>
      <c r="I1762" s="100">
        <v>14.3</v>
      </c>
      <c r="J1762" s="100"/>
      <c r="K1762" s="100">
        <v>-14.3</v>
      </c>
    </row>
    <row r="1763" spans="1:11" x14ac:dyDescent="0.3">
      <c r="A1763" s="100" t="s">
        <v>142</v>
      </c>
      <c r="B1763" s="100" t="s">
        <v>160</v>
      </c>
      <c r="C1763" s="100" t="s">
        <v>10</v>
      </c>
      <c r="D1763" s="101">
        <v>44135</v>
      </c>
      <c r="E1763" s="100" t="s">
        <v>1143</v>
      </c>
      <c r="F1763" s="100" t="s">
        <v>234</v>
      </c>
      <c r="G1763" s="100" t="s">
        <v>1144</v>
      </c>
      <c r="H1763" s="100" t="s">
        <v>503</v>
      </c>
      <c r="I1763" s="100">
        <v>34.229999999999997</v>
      </c>
      <c r="J1763" s="100"/>
      <c r="K1763" s="100">
        <v>-34.229999999999997</v>
      </c>
    </row>
    <row r="1764" spans="1:11" x14ac:dyDescent="0.3">
      <c r="A1764" s="100" t="s">
        <v>142</v>
      </c>
      <c r="B1764" s="100" t="s">
        <v>160</v>
      </c>
      <c r="C1764" s="100" t="s">
        <v>10</v>
      </c>
      <c r="D1764" s="101">
        <v>44141</v>
      </c>
      <c r="E1764" s="100" t="s">
        <v>985</v>
      </c>
      <c r="F1764" s="100" t="s">
        <v>234</v>
      </c>
      <c r="G1764" s="100" t="s">
        <v>1237</v>
      </c>
      <c r="H1764" s="100" t="s">
        <v>1301</v>
      </c>
      <c r="I1764" s="100">
        <v>63.25</v>
      </c>
      <c r="J1764" s="100"/>
      <c r="K1764" s="100">
        <v>-63.25</v>
      </c>
    </row>
    <row r="1765" spans="1:11" x14ac:dyDescent="0.3">
      <c r="A1765" s="100" t="s">
        <v>142</v>
      </c>
      <c r="B1765" s="100" t="s">
        <v>160</v>
      </c>
      <c r="C1765" s="100" t="s">
        <v>10</v>
      </c>
      <c r="D1765" s="101">
        <v>44141</v>
      </c>
      <c r="E1765" s="100" t="s">
        <v>985</v>
      </c>
      <c r="F1765" s="100" t="s">
        <v>234</v>
      </c>
      <c r="G1765" s="100" t="s">
        <v>1237</v>
      </c>
      <c r="H1765" s="100" t="s">
        <v>1304</v>
      </c>
      <c r="I1765" s="100">
        <v>27.95</v>
      </c>
      <c r="J1765" s="100"/>
      <c r="K1765" s="100">
        <v>-27.95</v>
      </c>
    </row>
    <row r="1766" spans="1:11" x14ac:dyDescent="0.3">
      <c r="A1766" s="100" t="s">
        <v>142</v>
      </c>
      <c r="B1766" s="100" t="s">
        <v>160</v>
      </c>
      <c r="C1766" s="100" t="s">
        <v>10</v>
      </c>
      <c r="D1766" s="101">
        <v>44141</v>
      </c>
      <c r="E1766" s="100" t="s">
        <v>985</v>
      </c>
      <c r="F1766" s="100" t="s">
        <v>234</v>
      </c>
      <c r="G1766" s="100" t="s">
        <v>1237</v>
      </c>
      <c r="H1766" s="100" t="s">
        <v>1301</v>
      </c>
      <c r="I1766" s="100">
        <v>29</v>
      </c>
      <c r="J1766" s="100"/>
      <c r="K1766" s="100">
        <v>-29</v>
      </c>
    </row>
    <row r="1767" spans="1:11" x14ac:dyDescent="0.3">
      <c r="A1767" s="100" t="s">
        <v>142</v>
      </c>
      <c r="B1767" s="100" t="s">
        <v>160</v>
      </c>
      <c r="C1767" s="100" t="s">
        <v>10</v>
      </c>
      <c r="D1767" s="101">
        <v>44141</v>
      </c>
      <c r="E1767" s="100" t="s">
        <v>985</v>
      </c>
      <c r="F1767" s="100" t="s">
        <v>234</v>
      </c>
      <c r="G1767" s="100" t="s">
        <v>1237</v>
      </c>
      <c r="H1767" s="100" t="s">
        <v>1303</v>
      </c>
      <c r="I1767" s="100">
        <v>16.600000000000001</v>
      </c>
      <c r="J1767" s="100"/>
      <c r="K1767" s="100">
        <v>-16.600000000000001</v>
      </c>
    </row>
    <row r="1768" spans="1:11" x14ac:dyDescent="0.3">
      <c r="A1768" s="100" t="s">
        <v>142</v>
      </c>
      <c r="B1768" s="100" t="s">
        <v>160</v>
      </c>
      <c r="C1768" s="100" t="s">
        <v>10</v>
      </c>
      <c r="D1768" s="101">
        <v>44141</v>
      </c>
      <c r="E1768" s="100" t="s">
        <v>985</v>
      </c>
      <c r="F1768" s="100" t="s">
        <v>234</v>
      </c>
      <c r="G1768" s="100" t="s">
        <v>1237</v>
      </c>
      <c r="H1768" s="100" t="s">
        <v>1301</v>
      </c>
      <c r="I1768" s="100">
        <v>10</v>
      </c>
      <c r="J1768" s="100"/>
      <c r="K1768" s="100">
        <v>-10</v>
      </c>
    </row>
    <row r="1769" spans="1:11" x14ac:dyDescent="0.3">
      <c r="A1769" s="100" t="s">
        <v>142</v>
      </c>
      <c r="B1769" s="100" t="s">
        <v>160</v>
      </c>
      <c r="C1769" s="100" t="s">
        <v>10</v>
      </c>
      <c r="D1769" s="101">
        <v>44165</v>
      </c>
      <c r="E1769" s="100" t="s">
        <v>1194</v>
      </c>
      <c r="F1769" s="100" t="s">
        <v>234</v>
      </c>
      <c r="G1769" s="100" t="s">
        <v>1195</v>
      </c>
      <c r="H1769" s="100" t="s">
        <v>503</v>
      </c>
      <c r="I1769" s="100">
        <v>33.840000000000003</v>
      </c>
      <c r="J1769" s="100"/>
      <c r="K1769" s="100">
        <v>-33.840000000000003</v>
      </c>
    </row>
    <row r="1770" spans="1:11" x14ac:dyDescent="0.3">
      <c r="A1770" s="100" t="s">
        <v>142</v>
      </c>
      <c r="B1770" s="100" t="s">
        <v>160</v>
      </c>
      <c r="C1770" s="100" t="s">
        <v>10</v>
      </c>
      <c r="D1770" s="101">
        <v>44174</v>
      </c>
      <c r="E1770" s="100" t="s">
        <v>1407</v>
      </c>
      <c r="F1770" s="100" t="s">
        <v>234</v>
      </c>
      <c r="G1770" s="100" t="s">
        <v>1516</v>
      </c>
      <c r="H1770" s="100" t="s">
        <v>1303</v>
      </c>
      <c r="I1770" s="100">
        <v>20.85</v>
      </c>
      <c r="J1770" s="100"/>
      <c r="K1770" s="100">
        <v>-20.85</v>
      </c>
    </row>
    <row r="1771" spans="1:11" x14ac:dyDescent="0.3">
      <c r="A1771" s="100" t="s">
        <v>142</v>
      </c>
      <c r="B1771" s="100" t="s">
        <v>160</v>
      </c>
      <c r="C1771" s="100" t="s">
        <v>10</v>
      </c>
      <c r="D1771" s="101">
        <v>44174</v>
      </c>
      <c r="E1771" s="100" t="s">
        <v>1407</v>
      </c>
      <c r="F1771" s="100" t="s">
        <v>234</v>
      </c>
      <c r="G1771" s="100" t="s">
        <v>1516</v>
      </c>
      <c r="H1771" s="100" t="s">
        <v>1301</v>
      </c>
      <c r="I1771" s="100">
        <v>13</v>
      </c>
      <c r="J1771" s="100"/>
      <c r="K1771" s="100">
        <v>-13</v>
      </c>
    </row>
    <row r="1772" spans="1:11" x14ac:dyDescent="0.3">
      <c r="A1772" s="100" t="s">
        <v>142</v>
      </c>
      <c r="B1772" s="100" t="s">
        <v>160</v>
      </c>
      <c r="C1772" s="100" t="s">
        <v>10</v>
      </c>
      <c r="D1772" s="101">
        <v>44174</v>
      </c>
      <c r="E1772" s="100" t="s">
        <v>1407</v>
      </c>
      <c r="F1772" s="100" t="s">
        <v>234</v>
      </c>
      <c r="G1772" s="100" t="s">
        <v>1516</v>
      </c>
      <c r="H1772" s="100" t="s">
        <v>1303</v>
      </c>
      <c r="I1772" s="100">
        <v>50</v>
      </c>
      <c r="J1772" s="100"/>
      <c r="K1772" s="100">
        <v>-50</v>
      </c>
    </row>
    <row r="1773" spans="1:11" x14ac:dyDescent="0.3">
      <c r="A1773" s="100" t="s">
        <v>142</v>
      </c>
      <c r="B1773" s="100" t="s">
        <v>160</v>
      </c>
      <c r="C1773" s="100" t="s">
        <v>10</v>
      </c>
      <c r="D1773" s="101">
        <v>44174</v>
      </c>
      <c r="E1773" s="100" t="s">
        <v>1407</v>
      </c>
      <c r="F1773" s="100" t="s">
        <v>234</v>
      </c>
      <c r="G1773" s="100" t="s">
        <v>1516</v>
      </c>
      <c r="H1773" s="100" t="s">
        <v>1301</v>
      </c>
      <c r="I1773" s="100">
        <v>14</v>
      </c>
      <c r="J1773" s="100"/>
      <c r="K1773" s="100">
        <v>-14</v>
      </c>
    </row>
    <row r="1774" spans="1:11" x14ac:dyDescent="0.3">
      <c r="A1774" s="100" t="s">
        <v>142</v>
      </c>
      <c r="B1774" s="100" t="s">
        <v>160</v>
      </c>
      <c r="C1774" s="100" t="s">
        <v>10</v>
      </c>
      <c r="D1774" s="101">
        <v>44204</v>
      </c>
      <c r="E1774" s="100" t="s">
        <v>1602</v>
      </c>
      <c r="F1774" s="100" t="s">
        <v>234</v>
      </c>
      <c r="G1774" s="100" t="s">
        <v>1603</v>
      </c>
      <c r="H1774" s="100" t="s">
        <v>1301</v>
      </c>
      <c r="I1774" s="100">
        <v>123.6</v>
      </c>
      <c r="J1774" s="100"/>
      <c r="K1774" s="100">
        <v>-123.6</v>
      </c>
    </row>
    <row r="1775" spans="1:11" x14ac:dyDescent="0.3">
      <c r="A1775" s="100" t="s">
        <v>142</v>
      </c>
      <c r="B1775" s="100" t="s">
        <v>160</v>
      </c>
      <c r="C1775" s="100" t="s">
        <v>10</v>
      </c>
      <c r="D1775" s="101">
        <v>44204</v>
      </c>
      <c r="E1775" s="100" t="s">
        <v>1602</v>
      </c>
      <c r="F1775" s="100" t="s">
        <v>234</v>
      </c>
      <c r="G1775" s="100" t="s">
        <v>1603</v>
      </c>
      <c r="H1775" s="100" t="s">
        <v>1303</v>
      </c>
      <c r="I1775" s="100">
        <v>13.59</v>
      </c>
      <c r="J1775" s="100"/>
      <c r="K1775" s="100">
        <v>-13.59</v>
      </c>
    </row>
    <row r="1776" spans="1:11" x14ac:dyDescent="0.3">
      <c r="A1776" s="100" t="s">
        <v>142</v>
      </c>
      <c r="B1776" s="100" t="s">
        <v>160</v>
      </c>
      <c r="C1776" s="100" t="s">
        <v>10</v>
      </c>
      <c r="D1776" s="101">
        <v>44227</v>
      </c>
      <c r="E1776" s="100" t="s">
        <v>1628</v>
      </c>
      <c r="F1776" s="100" t="s">
        <v>234</v>
      </c>
      <c r="G1776" s="100" t="s">
        <v>1629</v>
      </c>
      <c r="H1776" s="100" t="s">
        <v>503</v>
      </c>
      <c r="I1776" s="100">
        <v>38.96</v>
      </c>
      <c r="J1776" s="100"/>
      <c r="K1776" s="100">
        <v>-38.96</v>
      </c>
    </row>
    <row r="1777" spans="1:11" x14ac:dyDescent="0.3">
      <c r="A1777" s="100" t="s">
        <v>142</v>
      </c>
      <c r="B1777" s="100" t="s">
        <v>47</v>
      </c>
      <c r="C1777" s="100" t="s">
        <v>825</v>
      </c>
      <c r="D1777" s="101">
        <v>44089</v>
      </c>
      <c r="E1777" s="100" t="s">
        <v>703</v>
      </c>
      <c r="F1777" s="100" t="s">
        <v>234</v>
      </c>
      <c r="G1777" s="100" t="s">
        <v>705</v>
      </c>
      <c r="H1777" s="100" t="s">
        <v>826</v>
      </c>
      <c r="I1777" s="100">
        <v>580</v>
      </c>
      <c r="J1777" s="100"/>
      <c r="K1777" s="100">
        <v>-580</v>
      </c>
    </row>
    <row r="1778" spans="1:11" x14ac:dyDescent="0.3">
      <c r="A1778" s="100" t="s">
        <v>142</v>
      </c>
      <c r="B1778" s="100" t="s">
        <v>516</v>
      </c>
      <c r="C1778" s="100" t="s">
        <v>517</v>
      </c>
      <c r="D1778" s="101">
        <v>44049</v>
      </c>
      <c r="E1778" s="100" t="s">
        <v>484</v>
      </c>
      <c r="F1778" s="100" t="s">
        <v>235</v>
      </c>
      <c r="G1778" s="100" t="s">
        <v>485</v>
      </c>
      <c r="H1778" s="100" t="s">
        <v>520</v>
      </c>
      <c r="I1778" s="100">
        <v>699.01</v>
      </c>
      <c r="J1778" s="100"/>
      <c r="K1778" s="100">
        <v>-699.01</v>
      </c>
    </row>
    <row r="1779" spans="1:11" x14ac:dyDescent="0.3">
      <c r="A1779" s="100" t="s">
        <v>142</v>
      </c>
      <c r="B1779" s="100" t="s">
        <v>516</v>
      </c>
      <c r="C1779" s="100" t="s">
        <v>517</v>
      </c>
      <c r="D1779" s="101">
        <v>44049</v>
      </c>
      <c r="E1779" s="100" t="s">
        <v>484</v>
      </c>
      <c r="F1779" s="100" t="s">
        <v>235</v>
      </c>
      <c r="G1779" s="100" t="s">
        <v>485</v>
      </c>
      <c r="H1779" s="100" t="s">
        <v>518</v>
      </c>
      <c r="I1779" s="100">
        <v>799</v>
      </c>
      <c r="J1779" s="100"/>
      <c r="K1779" s="100">
        <v>-799</v>
      </c>
    </row>
    <row r="1780" spans="1:11" x14ac:dyDescent="0.3">
      <c r="A1780" s="100" t="s">
        <v>142</v>
      </c>
      <c r="B1780" s="100" t="s">
        <v>516</v>
      </c>
      <c r="C1780" s="100" t="s">
        <v>517</v>
      </c>
      <c r="D1780" s="101">
        <v>44049</v>
      </c>
      <c r="E1780" s="100" t="s">
        <v>484</v>
      </c>
      <c r="F1780" s="100" t="s">
        <v>235</v>
      </c>
      <c r="G1780" s="100" t="s">
        <v>485</v>
      </c>
      <c r="H1780" s="100" t="s">
        <v>519</v>
      </c>
      <c r="I1780" s="100">
        <v>895</v>
      </c>
      <c r="J1780" s="100"/>
      <c r="K1780" s="100">
        <v>-895</v>
      </c>
    </row>
    <row r="1781" spans="1:11" x14ac:dyDescent="0.3">
      <c r="A1781" s="100" t="s">
        <v>142</v>
      </c>
      <c r="B1781" s="100" t="s">
        <v>516</v>
      </c>
      <c r="C1781" s="100" t="s">
        <v>517</v>
      </c>
      <c r="D1781" s="101">
        <v>44075</v>
      </c>
      <c r="E1781" s="100" t="s">
        <v>664</v>
      </c>
      <c r="F1781" s="100" t="s">
        <v>234</v>
      </c>
      <c r="G1781" s="100" t="s">
        <v>666</v>
      </c>
      <c r="H1781" s="100" t="s">
        <v>827</v>
      </c>
      <c r="I1781" s="100">
        <v>384</v>
      </c>
      <c r="J1781" s="100"/>
      <c r="K1781" s="100">
        <v>-384</v>
      </c>
    </row>
    <row r="1782" spans="1:11" x14ac:dyDescent="0.3">
      <c r="A1782" s="100" t="s">
        <v>142</v>
      </c>
      <c r="B1782" s="100" t="s">
        <v>11</v>
      </c>
      <c r="C1782" s="100" t="s">
        <v>12</v>
      </c>
      <c r="D1782" s="101">
        <v>44041</v>
      </c>
      <c r="E1782" s="100" t="s">
        <v>302</v>
      </c>
      <c r="F1782" s="100" t="s">
        <v>235</v>
      </c>
      <c r="G1782" s="100" t="s">
        <v>303</v>
      </c>
      <c r="H1782" s="102">
        <v>44397</v>
      </c>
      <c r="I1782" s="100">
        <v>1789.59</v>
      </c>
      <c r="J1782" s="100"/>
      <c r="K1782" s="100">
        <v>-1789.59</v>
      </c>
    </row>
    <row r="1783" spans="1:11" x14ac:dyDescent="0.3">
      <c r="A1783" s="100" t="s">
        <v>142</v>
      </c>
      <c r="B1783" s="100" t="s">
        <v>11</v>
      </c>
      <c r="C1783" s="100" t="s">
        <v>12</v>
      </c>
      <c r="D1783" s="101">
        <v>44068</v>
      </c>
      <c r="E1783" s="100" t="s">
        <v>493</v>
      </c>
      <c r="F1783" s="100" t="s">
        <v>234</v>
      </c>
      <c r="G1783" s="100" t="s">
        <v>495</v>
      </c>
      <c r="H1783" s="100" t="s">
        <v>103</v>
      </c>
      <c r="I1783" s="100">
        <v>1793.52</v>
      </c>
      <c r="J1783" s="100"/>
      <c r="K1783" s="100">
        <v>-1793.52</v>
      </c>
    </row>
    <row r="1784" spans="1:11" x14ac:dyDescent="0.3">
      <c r="A1784" s="100" t="s">
        <v>142</v>
      </c>
      <c r="B1784" s="100" t="s">
        <v>11</v>
      </c>
      <c r="C1784" s="100" t="s">
        <v>12</v>
      </c>
      <c r="D1784" s="101">
        <v>44104</v>
      </c>
      <c r="E1784" s="100" t="s">
        <v>736</v>
      </c>
      <c r="F1784" s="100" t="s">
        <v>234</v>
      </c>
      <c r="G1784" s="100" t="s">
        <v>737</v>
      </c>
      <c r="H1784" s="100" t="s">
        <v>738</v>
      </c>
      <c r="I1784" s="100">
        <v>1791.57</v>
      </c>
      <c r="J1784" s="100"/>
      <c r="K1784" s="100">
        <v>-1791.57</v>
      </c>
    </row>
    <row r="1785" spans="1:11" x14ac:dyDescent="0.3">
      <c r="A1785" s="100" t="s">
        <v>142</v>
      </c>
      <c r="B1785" s="100" t="s">
        <v>11</v>
      </c>
      <c r="C1785" s="100" t="s">
        <v>12</v>
      </c>
      <c r="D1785" s="101">
        <v>44106</v>
      </c>
      <c r="E1785" s="100" t="s">
        <v>1070</v>
      </c>
      <c r="F1785" s="100" t="s">
        <v>234</v>
      </c>
      <c r="G1785" s="100" t="s">
        <v>1072</v>
      </c>
      <c r="H1785" s="100" t="s">
        <v>863</v>
      </c>
      <c r="I1785" s="100">
        <v>1791.57</v>
      </c>
      <c r="J1785" s="100"/>
      <c r="K1785" s="100">
        <v>-1791.57</v>
      </c>
    </row>
    <row r="1786" spans="1:11" x14ac:dyDescent="0.3">
      <c r="A1786" s="100" t="s">
        <v>142</v>
      </c>
      <c r="B1786" s="100" t="s">
        <v>11</v>
      </c>
      <c r="C1786" s="100" t="s">
        <v>12</v>
      </c>
      <c r="D1786" s="101">
        <v>44106</v>
      </c>
      <c r="E1786" s="100" t="s">
        <v>1068</v>
      </c>
      <c r="F1786" s="100" t="s">
        <v>234</v>
      </c>
      <c r="G1786" s="100" t="s">
        <v>738</v>
      </c>
      <c r="H1786" s="100" t="s">
        <v>1305</v>
      </c>
      <c r="I1786" s="100"/>
      <c r="J1786" s="100">
        <v>1791.57</v>
      </c>
      <c r="K1786" s="100">
        <v>1791.57</v>
      </c>
    </row>
    <row r="1787" spans="1:11" x14ac:dyDescent="0.3">
      <c r="A1787" s="100" t="s">
        <v>142</v>
      </c>
      <c r="B1787" s="100" t="s">
        <v>11</v>
      </c>
      <c r="C1787" s="100" t="s">
        <v>12</v>
      </c>
      <c r="D1787" s="101">
        <v>44124</v>
      </c>
      <c r="E1787" s="100" t="s">
        <v>1101</v>
      </c>
      <c r="F1787" s="100" t="s">
        <v>234</v>
      </c>
      <c r="G1787" s="100" t="s">
        <v>1103</v>
      </c>
      <c r="H1787" s="100" t="s">
        <v>105</v>
      </c>
      <c r="I1787" s="100">
        <v>1791.63</v>
      </c>
      <c r="J1787" s="100"/>
      <c r="K1787" s="100">
        <v>-1791.63</v>
      </c>
    </row>
    <row r="1788" spans="1:11" x14ac:dyDescent="0.3">
      <c r="A1788" s="100" t="s">
        <v>142</v>
      </c>
      <c r="B1788" s="100" t="s">
        <v>11</v>
      </c>
      <c r="C1788" s="100" t="s">
        <v>12</v>
      </c>
      <c r="D1788" s="101">
        <v>44165</v>
      </c>
      <c r="E1788" s="100" t="s">
        <v>1294</v>
      </c>
      <c r="F1788" s="100" t="s">
        <v>366</v>
      </c>
      <c r="G1788" s="100" t="s">
        <v>1295</v>
      </c>
      <c r="H1788" s="100" t="s">
        <v>12</v>
      </c>
      <c r="I1788" s="100">
        <v>1791.51</v>
      </c>
      <c r="J1788" s="100"/>
      <c r="K1788" s="100">
        <v>-1791.51</v>
      </c>
    </row>
    <row r="1789" spans="1:11" x14ac:dyDescent="0.3">
      <c r="A1789" s="100" t="s">
        <v>142</v>
      </c>
      <c r="B1789" s="100" t="s">
        <v>11</v>
      </c>
      <c r="C1789" s="100" t="s">
        <v>12</v>
      </c>
      <c r="D1789" s="101">
        <v>44181</v>
      </c>
      <c r="E1789" s="100" t="s">
        <v>1484</v>
      </c>
      <c r="F1789" s="100" t="s">
        <v>234</v>
      </c>
      <c r="G1789" s="100" t="s">
        <v>1486</v>
      </c>
      <c r="H1789" s="100" t="s">
        <v>107</v>
      </c>
      <c r="I1789" s="100">
        <v>2026.17</v>
      </c>
      <c r="J1789" s="100"/>
      <c r="K1789" s="100">
        <v>-2026.17</v>
      </c>
    </row>
    <row r="1790" spans="1:11" x14ac:dyDescent="0.3">
      <c r="A1790" s="100" t="s">
        <v>142</v>
      </c>
      <c r="B1790" s="100" t="s">
        <v>11</v>
      </c>
      <c r="C1790" s="100" t="s">
        <v>12</v>
      </c>
      <c r="D1790" s="101">
        <v>44215</v>
      </c>
      <c r="E1790" s="100" t="s">
        <v>1630</v>
      </c>
      <c r="F1790" s="100" t="s">
        <v>234</v>
      </c>
      <c r="G1790" s="100" t="s">
        <v>1631</v>
      </c>
      <c r="H1790" s="100" t="s">
        <v>108</v>
      </c>
      <c r="I1790" s="100">
        <v>1795.98</v>
      </c>
      <c r="J1790" s="100"/>
      <c r="K1790" s="100">
        <v>-1795.98</v>
      </c>
    </row>
    <row r="1791" spans="1:11" x14ac:dyDescent="0.3">
      <c r="A1791" s="100" t="s">
        <v>142</v>
      </c>
      <c r="B1791" s="100" t="s">
        <v>130</v>
      </c>
      <c r="C1791" s="100" t="s">
        <v>147</v>
      </c>
      <c r="D1791" s="101">
        <v>44110</v>
      </c>
      <c r="E1791" s="100" t="s">
        <v>1089</v>
      </c>
      <c r="F1791" s="100" t="s">
        <v>234</v>
      </c>
      <c r="G1791" s="100" t="s">
        <v>1091</v>
      </c>
      <c r="H1791" s="100" t="s">
        <v>1306</v>
      </c>
      <c r="I1791" s="100">
        <v>1468.04</v>
      </c>
      <c r="J1791" s="100"/>
      <c r="K1791" s="100">
        <v>-1468.04</v>
      </c>
    </row>
    <row r="1792" spans="1:11" x14ac:dyDescent="0.3">
      <c r="A1792" s="100" t="s">
        <v>142</v>
      </c>
      <c r="B1792" s="100" t="s">
        <v>130</v>
      </c>
      <c r="C1792" s="100" t="s">
        <v>147</v>
      </c>
      <c r="D1792" s="101">
        <v>44183</v>
      </c>
      <c r="E1792" s="100" t="s">
        <v>1487</v>
      </c>
      <c r="F1792" s="100" t="s">
        <v>234</v>
      </c>
      <c r="G1792" s="100" t="s">
        <v>1489</v>
      </c>
      <c r="H1792" s="100" t="s">
        <v>1536</v>
      </c>
      <c r="I1792" s="100">
        <v>1439.49</v>
      </c>
      <c r="J1792" s="100"/>
      <c r="K1792" s="100">
        <v>-1439.49</v>
      </c>
    </row>
    <row r="1793" spans="1:11" x14ac:dyDescent="0.3">
      <c r="A1793" s="100" t="s">
        <v>142</v>
      </c>
      <c r="B1793" s="100" t="s">
        <v>1307</v>
      </c>
      <c r="C1793" s="100" t="s">
        <v>1308</v>
      </c>
      <c r="D1793" s="101">
        <v>44141</v>
      </c>
      <c r="E1793" s="100" t="s">
        <v>985</v>
      </c>
      <c r="F1793" s="100" t="s">
        <v>234</v>
      </c>
      <c r="G1793" s="100" t="s">
        <v>1237</v>
      </c>
      <c r="H1793" s="100" t="s">
        <v>1309</v>
      </c>
      <c r="I1793" s="100">
        <v>84</v>
      </c>
      <c r="J1793" s="100"/>
      <c r="K1793" s="100">
        <v>-84</v>
      </c>
    </row>
    <row r="1794" spans="1:11" x14ac:dyDescent="0.3">
      <c r="A1794" s="100" t="s">
        <v>142</v>
      </c>
      <c r="B1794" s="100" t="s">
        <v>219</v>
      </c>
      <c r="C1794" s="100" t="s">
        <v>1310</v>
      </c>
      <c r="D1794" s="101">
        <v>44123</v>
      </c>
      <c r="E1794" s="100" t="s">
        <v>1098</v>
      </c>
      <c r="F1794" s="100" t="s">
        <v>234</v>
      </c>
      <c r="G1794" s="100" t="s">
        <v>1100</v>
      </c>
      <c r="H1794" s="100" t="s">
        <v>184</v>
      </c>
      <c r="I1794" s="100">
        <v>7.5</v>
      </c>
      <c r="J1794" s="100"/>
      <c r="K1794" s="100">
        <v>-7.5</v>
      </c>
    </row>
    <row r="1795" spans="1:11" x14ac:dyDescent="0.3">
      <c r="A1795" s="100" t="s">
        <v>142</v>
      </c>
      <c r="B1795" s="100" t="s">
        <v>219</v>
      </c>
      <c r="C1795" s="100" t="s">
        <v>1310</v>
      </c>
      <c r="D1795" s="101">
        <v>44123</v>
      </c>
      <c r="E1795" s="100" t="s">
        <v>1098</v>
      </c>
      <c r="F1795" s="100" t="s">
        <v>234</v>
      </c>
      <c r="G1795" s="100" t="s">
        <v>1100</v>
      </c>
      <c r="H1795" s="100" t="s">
        <v>184</v>
      </c>
      <c r="I1795" s="100">
        <v>175</v>
      </c>
      <c r="J1795" s="100"/>
      <c r="K1795" s="100">
        <v>-175</v>
      </c>
    </row>
    <row r="1796" spans="1:11" x14ac:dyDescent="0.3">
      <c r="A1796" s="100" t="s">
        <v>142</v>
      </c>
      <c r="B1796" s="100" t="s">
        <v>219</v>
      </c>
      <c r="C1796" s="100" t="s">
        <v>1310</v>
      </c>
      <c r="D1796" s="101">
        <v>44123</v>
      </c>
      <c r="E1796" s="100" t="s">
        <v>1098</v>
      </c>
      <c r="F1796" s="100" t="s">
        <v>234</v>
      </c>
      <c r="G1796" s="100" t="s">
        <v>1100</v>
      </c>
      <c r="H1796" s="100" t="s">
        <v>1311</v>
      </c>
      <c r="I1796" s="100">
        <v>532.5</v>
      </c>
      <c r="J1796" s="100"/>
      <c r="K1796" s="100">
        <v>-532.5</v>
      </c>
    </row>
    <row r="1797" spans="1:11" x14ac:dyDescent="0.3">
      <c r="A1797" s="100" t="s">
        <v>142</v>
      </c>
      <c r="B1797" s="100" t="s">
        <v>219</v>
      </c>
      <c r="C1797" s="100" t="s">
        <v>1310</v>
      </c>
      <c r="D1797" s="101">
        <v>44123</v>
      </c>
      <c r="E1797" s="100" t="s">
        <v>1098</v>
      </c>
      <c r="F1797" s="100" t="s">
        <v>234</v>
      </c>
      <c r="G1797" s="100" t="s">
        <v>1100</v>
      </c>
      <c r="H1797" s="100" t="s">
        <v>1311</v>
      </c>
      <c r="I1797" s="100">
        <v>35</v>
      </c>
      <c r="J1797" s="100"/>
      <c r="K1797" s="100">
        <v>-35</v>
      </c>
    </row>
    <row r="1798" spans="1:11" x14ac:dyDescent="0.3">
      <c r="A1798" s="100" t="s">
        <v>142</v>
      </c>
      <c r="B1798" s="100" t="s">
        <v>219</v>
      </c>
      <c r="C1798" s="100" t="s">
        <v>1310</v>
      </c>
      <c r="D1798" s="101">
        <v>44160</v>
      </c>
      <c r="E1798" s="100" t="s">
        <v>1191</v>
      </c>
      <c r="F1798" s="100" t="s">
        <v>234</v>
      </c>
      <c r="G1798" s="100" t="s">
        <v>1193</v>
      </c>
      <c r="H1798" s="100" t="s">
        <v>184</v>
      </c>
      <c r="I1798" s="100">
        <v>0.75</v>
      </c>
      <c r="J1798" s="100"/>
      <c r="K1798" s="100">
        <v>-0.75</v>
      </c>
    </row>
    <row r="1799" spans="1:11" x14ac:dyDescent="0.3">
      <c r="A1799" s="100" t="s">
        <v>142</v>
      </c>
      <c r="B1799" s="100" t="s">
        <v>219</v>
      </c>
      <c r="C1799" s="100" t="s">
        <v>1310</v>
      </c>
      <c r="D1799" s="101">
        <v>44160</v>
      </c>
      <c r="E1799" s="100" t="s">
        <v>1191</v>
      </c>
      <c r="F1799" s="100" t="s">
        <v>234</v>
      </c>
      <c r="G1799" s="100" t="s">
        <v>1193</v>
      </c>
      <c r="H1799" s="100" t="s">
        <v>1311</v>
      </c>
      <c r="I1799" s="100">
        <v>404.25</v>
      </c>
      <c r="J1799" s="100"/>
      <c r="K1799" s="100">
        <v>-404.25</v>
      </c>
    </row>
    <row r="1800" spans="1:11" x14ac:dyDescent="0.3">
      <c r="A1800" s="100" t="s">
        <v>142</v>
      </c>
      <c r="B1800" s="100" t="s">
        <v>219</v>
      </c>
      <c r="C1800" s="100" t="s">
        <v>1310</v>
      </c>
      <c r="D1800" s="101">
        <v>44160</v>
      </c>
      <c r="E1800" s="100" t="s">
        <v>1191</v>
      </c>
      <c r="F1800" s="100" t="s">
        <v>234</v>
      </c>
      <c r="G1800" s="100" t="s">
        <v>1193</v>
      </c>
      <c r="H1800" s="100" t="s">
        <v>184</v>
      </c>
      <c r="I1800" s="100">
        <v>175</v>
      </c>
      <c r="J1800" s="100"/>
      <c r="K1800" s="100">
        <v>-175</v>
      </c>
    </row>
    <row r="1801" spans="1:11" x14ac:dyDescent="0.3">
      <c r="A1801" s="100" t="s">
        <v>142</v>
      </c>
      <c r="B1801" s="100" t="s">
        <v>219</v>
      </c>
      <c r="C1801" s="100" t="s">
        <v>1310</v>
      </c>
      <c r="D1801" s="101">
        <v>44160</v>
      </c>
      <c r="E1801" s="100" t="s">
        <v>1191</v>
      </c>
      <c r="F1801" s="100" t="s">
        <v>234</v>
      </c>
      <c r="G1801" s="100" t="s">
        <v>1193</v>
      </c>
      <c r="H1801" s="100" t="s">
        <v>1311</v>
      </c>
      <c r="I1801" s="100">
        <v>70</v>
      </c>
      <c r="J1801" s="100"/>
      <c r="K1801" s="100">
        <v>-70</v>
      </c>
    </row>
    <row r="1802" spans="1:11" x14ac:dyDescent="0.3">
      <c r="A1802" s="100" t="s">
        <v>142</v>
      </c>
      <c r="B1802" s="100" t="s">
        <v>219</v>
      </c>
      <c r="C1802" s="100" t="s">
        <v>1310</v>
      </c>
      <c r="D1802" s="101">
        <v>44197</v>
      </c>
      <c r="E1802" s="100" t="s">
        <v>1632</v>
      </c>
      <c r="F1802" s="100" t="s">
        <v>234</v>
      </c>
      <c r="G1802" s="100" t="s">
        <v>1633</v>
      </c>
      <c r="H1802" s="100" t="s">
        <v>184</v>
      </c>
      <c r="I1802" s="100">
        <v>70</v>
      </c>
      <c r="J1802" s="100"/>
      <c r="K1802" s="100">
        <v>-70</v>
      </c>
    </row>
    <row r="1803" spans="1:11" x14ac:dyDescent="0.3">
      <c r="A1803" s="100" t="s">
        <v>142</v>
      </c>
      <c r="B1803" s="100" t="s">
        <v>219</v>
      </c>
      <c r="C1803" s="100" t="s">
        <v>1310</v>
      </c>
      <c r="D1803" s="101">
        <v>44197</v>
      </c>
      <c r="E1803" s="100" t="s">
        <v>1632</v>
      </c>
      <c r="F1803" s="100" t="s">
        <v>234</v>
      </c>
      <c r="G1803" s="100" t="s">
        <v>1633</v>
      </c>
      <c r="H1803" s="100" t="s">
        <v>1311</v>
      </c>
      <c r="I1803" s="100">
        <v>286.5</v>
      </c>
      <c r="J1803" s="100"/>
      <c r="K1803" s="100">
        <v>-286.5</v>
      </c>
    </row>
    <row r="1804" spans="1:11" x14ac:dyDescent="0.3">
      <c r="A1804" s="100" t="s">
        <v>142</v>
      </c>
      <c r="B1804" s="100" t="s">
        <v>219</v>
      </c>
      <c r="C1804" s="100" t="s">
        <v>1310</v>
      </c>
      <c r="D1804" s="101">
        <v>44197</v>
      </c>
      <c r="E1804" s="100" t="s">
        <v>1632</v>
      </c>
      <c r="F1804" s="100" t="s">
        <v>234</v>
      </c>
      <c r="G1804" s="100" t="s">
        <v>1633</v>
      </c>
      <c r="H1804" s="100" t="s">
        <v>184</v>
      </c>
      <c r="I1804" s="100">
        <v>0.75</v>
      </c>
      <c r="J1804" s="100"/>
      <c r="K1804" s="100">
        <v>-0.75</v>
      </c>
    </row>
    <row r="1805" spans="1:11" x14ac:dyDescent="0.3">
      <c r="A1805" s="100" t="s">
        <v>142</v>
      </c>
      <c r="B1805" s="100" t="s">
        <v>262</v>
      </c>
      <c r="C1805" s="100" t="s">
        <v>304</v>
      </c>
      <c r="D1805" s="101">
        <v>44027</v>
      </c>
      <c r="E1805" s="100" t="s">
        <v>286</v>
      </c>
      <c r="F1805" s="100" t="s">
        <v>234</v>
      </c>
      <c r="G1805" s="100" t="s">
        <v>287</v>
      </c>
      <c r="H1805" s="100" t="s">
        <v>305</v>
      </c>
      <c r="I1805" s="100">
        <v>116.74</v>
      </c>
      <c r="J1805" s="100"/>
      <c r="K1805" s="100">
        <v>-116.74</v>
      </c>
    </row>
    <row r="1806" spans="1:11" x14ac:dyDescent="0.3">
      <c r="A1806" s="100" t="s">
        <v>142</v>
      </c>
      <c r="B1806" s="100" t="s">
        <v>262</v>
      </c>
      <c r="C1806" s="100" t="s">
        <v>304</v>
      </c>
      <c r="D1806" s="101">
        <v>44027</v>
      </c>
      <c r="E1806" s="100" t="s">
        <v>286</v>
      </c>
      <c r="F1806" s="100" t="s">
        <v>234</v>
      </c>
      <c r="G1806" s="100" t="s">
        <v>287</v>
      </c>
      <c r="H1806" s="100" t="s">
        <v>305</v>
      </c>
      <c r="I1806" s="100">
        <v>439.78</v>
      </c>
      <c r="J1806" s="100"/>
      <c r="K1806" s="100">
        <v>-439.78</v>
      </c>
    </row>
    <row r="1807" spans="1:11" x14ac:dyDescent="0.3">
      <c r="A1807" s="100" t="s">
        <v>142</v>
      </c>
      <c r="B1807" s="100" t="s">
        <v>262</v>
      </c>
      <c r="C1807" s="100" t="s">
        <v>304</v>
      </c>
      <c r="D1807" s="101">
        <v>44077</v>
      </c>
      <c r="E1807" s="100" t="s">
        <v>556</v>
      </c>
      <c r="F1807" s="100" t="s">
        <v>234</v>
      </c>
      <c r="G1807" s="100" t="s">
        <v>755</v>
      </c>
      <c r="H1807" s="100" t="s">
        <v>828</v>
      </c>
      <c r="I1807" s="100">
        <v>116.74</v>
      </c>
      <c r="J1807" s="100"/>
      <c r="K1807" s="100">
        <v>-116.74</v>
      </c>
    </row>
    <row r="1808" spans="1:11" x14ac:dyDescent="0.3">
      <c r="A1808" s="100" t="s">
        <v>142</v>
      </c>
      <c r="B1808" s="100" t="s">
        <v>262</v>
      </c>
      <c r="C1808" s="100" t="s">
        <v>304</v>
      </c>
      <c r="D1808" s="101">
        <v>44077</v>
      </c>
      <c r="E1808" s="100" t="s">
        <v>556</v>
      </c>
      <c r="F1808" s="100" t="s">
        <v>234</v>
      </c>
      <c r="G1808" s="100" t="s">
        <v>755</v>
      </c>
      <c r="H1808" s="100" t="s">
        <v>829</v>
      </c>
      <c r="I1808" s="100">
        <v>125</v>
      </c>
      <c r="J1808" s="100"/>
      <c r="K1808" s="100">
        <v>-125</v>
      </c>
    </row>
    <row r="1809" spans="1:11" x14ac:dyDescent="0.3">
      <c r="A1809" s="100" t="s">
        <v>142</v>
      </c>
      <c r="B1809" s="100" t="s">
        <v>262</v>
      </c>
      <c r="C1809" s="100" t="s">
        <v>304</v>
      </c>
      <c r="D1809" s="101">
        <v>44141</v>
      </c>
      <c r="E1809" s="100" t="s">
        <v>985</v>
      </c>
      <c r="F1809" s="100" t="s">
        <v>234</v>
      </c>
      <c r="G1809" s="100" t="s">
        <v>1237</v>
      </c>
      <c r="H1809" s="100" t="s">
        <v>828</v>
      </c>
      <c r="I1809" s="100">
        <v>718.18</v>
      </c>
      <c r="J1809" s="100"/>
      <c r="K1809" s="100">
        <v>-718.18</v>
      </c>
    </row>
    <row r="1810" spans="1:11" x14ac:dyDescent="0.3">
      <c r="A1810" s="100" t="s">
        <v>142</v>
      </c>
      <c r="B1810" s="100" t="s">
        <v>262</v>
      </c>
      <c r="C1810" s="100" t="s">
        <v>304</v>
      </c>
      <c r="D1810" s="101">
        <v>44141</v>
      </c>
      <c r="E1810" s="100" t="s">
        <v>985</v>
      </c>
      <c r="F1810" s="100" t="s">
        <v>234</v>
      </c>
      <c r="G1810" s="100" t="s">
        <v>1237</v>
      </c>
      <c r="H1810" s="100" t="s">
        <v>828</v>
      </c>
      <c r="I1810" s="100">
        <v>309.87</v>
      </c>
      <c r="J1810" s="100"/>
      <c r="K1810" s="100">
        <v>-309.87</v>
      </c>
    </row>
    <row r="1811" spans="1:11" x14ac:dyDescent="0.3">
      <c r="A1811" s="100" t="s">
        <v>142</v>
      </c>
      <c r="B1811" s="100" t="s">
        <v>262</v>
      </c>
      <c r="C1811" s="100" t="s">
        <v>304</v>
      </c>
      <c r="D1811" s="101">
        <v>44174</v>
      </c>
      <c r="E1811" s="100" t="s">
        <v>1407</v>
      </c>
      <c r="F1811" s="100" t="s">
        <v>234</v>
      </c>
      <c r="G1811" s="100" t="s">
        <v>1516</v>
      </c>
      <c r="H1811" s="100" t="s">
        <v>829</v>
      </c>
      <c r="I1811" s="100">
        <v>65</v>
      </c>
      <c r="J1811" s="100"/>
      <c r="K1811" s="100">
        <v>-65</v>
      </c>
    </row>
    <row r="1812" spans="1:11" x14ac:dyDescent="0.3">
      <c r="A1812" s="100" t="s">
        <v>142</v>
      </c>
      <c r="B1812" s="100" t="s">
        <v>521</v>
      </c>
      <c r="C1812" s="100" t="s">
        <v>522</v>
      </c>
      <c r="D1812" s="101">
        <v>44044</v>
      </c>
      <c r="E1812" s="100" t="s">
        <v>481</v>
      </c>
      <c r="F1812" s="100" t="s">
        <v>234</v>
      </c>
      <c r="G1812" s="100" t="s">
        <v>483</v>
      </c>
      <c r="H1812" s="100" t="s">
        <v>523</v>
      </c>
      <c r="I1812" s="100">
        <v>101</v>
      </c>
      <c r="J1812" s="100"/>
      <c r="K1812" s="100">
        <v>-101</v>
      </c>
    </row>
    <row r="1813" spans="1:11" x14ac:dyDescent="0.3">
      <c r="A1813" s="100" t="s">
        <v>142</v>
      </c>
      <c r="B1813" s="100" t="s">
        <v>521</v>
      </c>
      <c r="C1813" s="100" t="s">
        <v>522</v>
      </c>
      <c r="D1813" s="101">
        <v>44112</v>
      </c>
      <c r="E1813" s="100" t="s">
        <v>919</v>
      </c>
      <c r="F1813" s="100" t="s">
        <v>234</v>
      </c>
      <c r="G1813" s="100" t="s">
        <v>1213</v>
      </c>
      <c r="H1813" s="100" t="s">
        <v>829</v>
      </c>
      <c r="I1813" s="100">
        <v>125</v>
      </c>
      <c r="J1813" s="100"/>
      <c r="K1813" s="100">
        <v>-125</v>
      </c>
    </row>
    <row r="1814" spans="1:11" x14ac:dyDescent="0.3">
      <c r="A1814" s="100" t="s">
        <v>142</v>
      </c>
      <c r="B1814" s="100" t="s">
        <v>222</v>
      </c>
      <c r="C1814" s="100" t="s">
        <v>170</v>
      </c>
      <c r="D1814" s="101">
        <v>44049</v>
      </c>
      <c r="E1814" s="100" t="s">
        <v>484</v>
      </c>
      <c r="F1814" s="100" t="s">
        <v>235</v>
      </c>
      <c r="G1814" s="100" t="s">
        <v>485</v>
      </c>
      <c r="H1814" s="100" t="s">
        <v>486</v>
      </c>
      <c r="I1814" s="100">
        <v>450</v>
      </c>
      <c r="J1814" s="100"/>
      <c r="K1814" s="100">
        <v>-450</v>
      </c>
    </row>
    <row r="1815" spans="1:11" x14ac:dyDescent="0.3">
      <c r="A1815" s="100" t="s">
        <v>142</v>
      </c>
      <c r="B1815" s="100" t="s">
        <v>222</v>
      </c>
      <c r="C1815" s="100" t="s">
        <v>170</v>
      </c>
      <c r="D1815" s="101">
        <v>44049</v>
      </c>
      <c r="E1815" s="100" t="s">
        <v>484</v>
      </c>
      <c r="F1815" s="100" t="s">
        <v>235</v>
      </c>
      <c r="G1815" s="100" t="s">
        <v>485</v>
      </c>
      <c r="H1815" s="100" t="s">
        <v>524</v>
      </c>
      <c r="I1815" s="100">
        <v>90</v>
      </c>
      <c r="J1815" s="100"/>
      <c r="K1815" s="100">
        <v>-90</v>
      </c>
    </row>
    <row r="1816" spans="1:11" x14ac:dyDescent="0.3">
      <c r="A1816" s="100" t="s">
        <v>142</v>
      </c>
      <c r="B1816" s="100" t="s">
        <v>222</v>
      </c>
      <c r="C1816" s="100" t="s">
        <v>170</v>
      </c>
      <c r="D1816" s="101">
        <v>44074</v>
      </c>
      <c r="E1816" s="100" t="s">
        <v>499</v>
      </c>
      <c r="F1816" s="100" t="s">
        <v>234</v>
      </c>
      <c r="G1816" s="100" t="s">
        <v>501</v>
      </c>
      <c r="H1816" s="100" t="s">
        <v>525</v>
      </c>
      <c r="I1816" s="100">
        <v>1400</v>
      </c>
      <c r="J1816" s="100"/>
      <c r="K1816" s="100">
        <v>-1400</v>
      </c>
    </row>
    <row r="1817" spans="1:11" x14ac:dyDescent="0.3">
      <c r="A1817" s="100" t="s">
        <v>142</v>
      </c>
      <c r="B1817" s="100" t="s">
        <v>222</v>
      </c>
      <c r="C1817" s="100" t="s">
        <v>170</v>
      </c>
      <c r="D1817" s="101">
        <v>44087</v>
      </c>
      <c r="E1817" s="100" t="s">
        <v>700</v>
      </c>
      <c r="F1817" s="100" t="s">
        <v>234</v>
      </c>
      <c r="G1817" s="100" t="s">
        <v>702</v>
      </c>
      <c r="H1817" s="100" t="s">
        <v>830</v>
      </c>
      <c r="I1817" s="100">
        <v>1800</v>
      </c>
      <c r="J1817" s="100"/>
      <c r="K1817" s="100">
        <v>-1800</v>
      </c>
    </row>
    <row r="1818" spans="1:11" x14ac:dyDescent="0.3">
      <c r="A1818" s="100" t="s">
        <v>142</v>
      </c>
      <c r="B1818" s="100" t="s">
        <v>222</v>
      </c>
      <c r="C1818" s="100" t="s">
        <v>170</v>
      </c>
      <c r="D1818" s="101">
        <v>44102</v>
      </c>
      <c r="E1818" s="100" t="s">
        <v>727</v>
      </c>
      <c r="F1818" s="100" t="s">
        <v>234</v>
      </c>
      <c r="G1818" s="100" t="s">
        <v>729</v>
      </c>
      <c r="H1818" s="100" t="s">
        <v>831</v>
      </c>
      <c r="I1818" s="100">
        <v>1200</v>
      </c>
      <c r="J1818" s="100"/>
      <c r="K1818" s="100">
        <v>-1200</v>
      </c>
    </row>
    <row r="1819" spans="1:11" x14ac:dyDescent="0.3">
      <c r="A1819" s="100" t="s">
        <v>142</v>
      </c>
      <c r="B1819" s="100" t="s">
        <v>222</v>
      </c>
      <c r="C1819" s="100" t="s">
        <v>170</v>
      </c>
      <c r="D1819" s="101">
        <v>44129</v>
      </c>
      <c r="E1819" s="100" t="s">
        <v>1104</v>
      </c>
      <c r="F1819" s="100" t="s">
        <v>234</v>
      </c>
      <c r="G1819" s="100" t="s">
        <v>1106</v>
      </c>
      <c r="H1819" s="100" t="s">
        <v>1312</v>
      </c>
      <c r="I1819" s="100">
        <v>2030</v>
      </c>
      <c r="J1819" s="100"/>
      <c r="K1819" s="100">
        <v>-2030</v>
      </c>
    </row>
    <row r="1820" spans="1:11" x14ac:dyDescent="0.3">
      <c r="A1820" s="100" t="s">
        <v>142</v>
      </c>
      <c r="B1820" s="100" t="s">
        <v>222</v>
      </c>
      <c r="C1820" s="100" t="s">
        <v>170</v>
      </c>
      <c r="D1820" s="101">
        <v>44143</v>
      </c>
      <c r="E1820" s="100" t="s">
        <v>1145</v>
      </c>
      <c r="F1820" s="100" t="s">
        <v>234</v>
      </c>
      <c r="G1820" s="100" t="s">
        <v>1147</v>
      </c>
      <c r="H1820" s="100" t="s">
        <v>1313</v>
      </c>
      <c r="I1820" s="100">
        <v>2000</v>
      </c>
      <c r="J1820" s="100"/>
      <c r="K1820" s="100">
        <v>-2000</v>
      </c>
    </row>
    <row r="1821" spans="1:11" x14ac:dyDescent="0.3">
      <c r="A1821" s="100" t="s">
        <v>142</v>
      </c>
      <c r="B1821" s="100" t="s">
        <v>222</v>
      </c>
      <c r="C1821" s="100" t="s">
        <v>170</v>
      </c>
      <c r="D1821" s="101">
        <v>44152</v>
      </c>
      <c r="E1821" s="100" t="s">
        <v>1158</v>
      </c>
      <c r="F1821" s="100" t="s">
        <v>234</v>
      </c>
      <c r="G1821" s="100" t="s">
        <v>1160</v>
      </c>
      <c r="H1821" s="100" t="s">
        <v>1314</v>
      </c>
      <c r="I1821" s="100">
        <v>2000</v>
      </c>
      <c r="J1821" s="100"/>
      <c r="K1821" s="100">
        <v>-2000</v>
      </c>
    </row>
    <row r="1822" spans="1:11" x14ac:dyDescent="0.3">
      <c r="A1822" s="100" t="s">
        <v>142</v>
      </c>
      <c r="B1822" s="100" t="s">
        <v>222</v>
      </c>
      <c r="C1822" s="100" t="s">
        <v>170</v>
      </c>
      <c r="D1822" s="101">
        <v>44158</v>
      </c>
      <c r="E1822" s="100" t="s">
        <v>1188</v>
      </c>
      <c r="F1822" s="100" t="s">
        <v>234</v>
      </c>
      <c r="G1822" s="100" t="s">
        <v>1190</v>
      </c>
      <c r="H1822" s="100" t="s">
        <v>1315</v>
      </c>
      <c r="I1822" s="100">
        <v>1830</v>
      </c>
      <c r="J1822" s="100"/>
      <c r="K1822" s="100">
        <v>-1830</v>
      </c>
    </row>
    <row r="1823" spans="1:11" x14ac:dyDescent="0.3">
      <c r="A1823" s="100" t="s">
        <v>142</v>
      </c>
      <c r="B1823" s="100" t="s">
        <v>222</v>
      </c>
      <c r="C1823" s="100" t="s">
        <v>170</v>
      </c>
      <c r="D1823" s="101">
        <v>44175</v>
      </c>
      <c r="E1823" s="100" t="s">
        <v>1475</v>
      </c>
      <c r="F1823" s="100" t="s">
        <v>234</v>
      </c>
      <c r="G1823" s="100" t="s">
        <v>1477</v>
      </c>
      <c r="H1823" s="100" t="s">
        <v>1537</v>
      </c>
      <c r="I1823" s="100">
        <v>1000</v>
      </c>
      <c r="J1823" s="100"/>
      <c r="K1823" s="100">
        <v>-1000</v>
      </c>
    </row>
    <row r="1824" spans="1:11" x14ac:dyDescent="0.3">
      <c r="A1824" s="100" t="s">
        <v>142</v>
      </c>
      <c r="B1824" s="100" t="s">
        <v>222</v>
      </c>
      <c r="C1824" s="100" t="s">
        <v>170</v>
      </c>
      <c r="D1824" s="101">
        <v>44187</v>
      </c>
      <c r="E1824" s="100" t="s">
        <v>1490</v>
      </c>
      <c r="F1824" s="100" t="s">
        <v>234</v>
      </c>
      <c r="G1824" s="100" t="s">
        <v>1492</v>
      </c>
      <c r="H1824" s="100" t="s">
        <v>1538</v>
      </c>
      <c r="I1824" s="100">
        <v>2000</v>
      </c>
      <c r="J1824" s="100"/>
      <c r="K1824" s="100">
        <v>-2000</v>
      </c>
    </row>
    <row r="1825" spans="1:11" x14ac:dyDescent="0.3">
      <c r="A1825" s="100" t="s">
        <v>142</v>
      </c>
      <c r="B1825" s="100" t="s">
        <v>222</v>
      </c>
      <c r="C1825" s="100" t="s">
        <v>170</v>
      </c>
      <c r="D1825" s="101">
        <v>44200</v>
      </c>
      <c r="E1825" s="100" t="s">
        <v>1634</v>
      </c>
      <c r="F1825" s="100" t="s">
        <v>234</v>
      </c>
      <c r="G1825" s="100" t="s">
        <v>1635</v>
      </c>
      <c r="H1825" s="100" t="s">
        <v>1636</v>
      </c>
      <c r="I1825" s="100">
        <v>600</v>
      </c>
      <c r="J1825" s="100"/>
      <c r="K1825" s="100">
        <v>-600</v>
      </c>
    </row>
    <row r="1826" spans="1:11" x14ac:dyDescent="0.3">
      <c r="A1826" s="100" t="s">
        <v>142</v>
      </c>
      <c r="B1826" s="100" t="s">
        <v>222</v>
      </c>
      <c r="C1826" s="100" t="s">
        <v>170</v>
      </c>
      <c r="D1826" s="101">
        <v>44213</v>
      </c>
      <c r="E1826" s="100" t="s">
        <v>1637</v>
      </c>
      <c r="F1826" s="100" t="s">
        <v>234</v>
      </c>
      <c r="G1826" s="100" t="s">
        <v>1638</v>
      </c>
      <c r="H1826" s="100" t="s">
        <v>1639</v>
      </c>
      <c r="I1826" s="100">
        <v>1800</v>
      </c>
      <c r="J1826" s="100"/>
      <c r="K1826" s="100">
        <v>-1800</v>
      </c>
    </row>
    <row r="1827" spans="1:11" x14ac:dyDescent="0.3">
      <c r="A1827" s="100" t="s">
        <v>142</v>
      </c>
      <c r="B1827" s="100" t="s">
        <v>222</v>
      </c>
      <c r="C1827" s="100" t="s">
        <v>170</v>
      </c>
      <c r="D1827" s="101">
        <v>44225</v>
      </c>
      <c r="E1827" s="100" t="s">
        <v>1640</v>
      </c>
      <c r="F1827" s="100" t="s">
        <v>234</v>
      </c>
      <c r="G1827" s="100" t="s">
        <v>1641</v>
      </c>
      <c r="H1827" s="100" t="s">
        <v>1642</v>
      </c>
      <c r="I1827" s="100">
        <v>1800</v>
      </c>
      <c r="J1827" s="100"/>
      <c r="K1827" s="100">
        <v>-1800</v>
      </c>
    </row>
    <row r="1828" spans="1:11" x14ac:dyDescent="0.3">
      <c r="A1828" s="100" t="s">
        <v>142</v>
      </c>
      <c r="B1828" s="100" t="s">
        <v>90</v>
      </c>
      <c r="C1828" s="100" t="s">
        <v>148</v>
      </c>
      <c r="D1828" s="101">
        <v>44075</v>
      </c>
      <c r="E1828" s="100" t="s">
        <v>652</v>
      </c>
      <c r="F1828" s="100" t="s">
        <v>234</v>
      </c>
      <c r="G1828" s="100" t="s">
        <v>654</v>
      </c>
      <c r="H1828" s="100" t="s">
        <v>832</v>
      </c>
      <c r="I1828" s="100">
        <v>4145.3999999999996</v>
      </c>
      <c r="J1828" s="100"/>
      <c r="K1828" s="100">
        <v>-4145.3999999999996</v>
      </c>
    </row>
    <row r="1829" spans="1:11" x14ac:dyDescent="0.3">
      <c r="A1829" s="100" t="s">
        <v>142</v>
      </c>
      <c r="B1829" s="100" t="s">
        <v>90</v>
      </c>
      <c r="C1829" s="100" t="s">
        <v>148</v>
      </c>
      <c r="D1829" s="101">
        <v>44077</v>
      </c>
      <c r="E1829" s="100" t="s">
        <v>556</v>
      </c>
      <c r="F1829" s="100" t="s">
        <v>234</v>
      </c>
      <c r="G1829" s="100" t="s">
        <v>755</v>
      </c>
      <c r="H1829" s="100" t="s">
        <v>833</v>
      </c>
      <c r="I1829" s="100">
        <v>3257.5</v>
      </c>
      <c r="J1829" s="100"/>
      <c r="K1829" s="100">
        <v>-3257.5</v>
      </c>
    </row>
    <row r="1830" spans="1:11" x14ac:dyDescent="0.3">
      <c r="A1830" s="100" t="s">
        <v>142</v>
      </c>
      <c r="B1830" s="100" t="s">
        <v>90</v>
      </c>
      <c r="C1830" s="100" t="s">
        <v>148</v>
      </c>
      <c r="D1830" s="101">
        <v>44112</v>
      </c>
      <c r="E1830" s="100" t="s">
        <v>919</v>
      </c>
      <c r="F1830" s="100" t="s">
        <v>234</v>
      </c>
      <c r="G1830" s="100" t="s">
        <v>1213</v>
      </c>
      <c r="H1830" s="100" t="s">
        <v>1309</v>
      </c>
      <c r="I1830" s="100">
        <v>81</v>
      </c>
      <c r="J1830" s="100"/>
      <c r="K1830" s="100">
        <v>-81</v>
      </c>
    </row>
    <row r="1831" spans="1:11" x14ac:dyDescent="0.3">
      <c r="A1831" s="100" t="s">
        <v>142</v>
      </c>
      <c r="B1831" s="100" t="s">
        <v>90</v>
      </c>
      <c r="C1831" s="100" t="s">
        <v>148</v>
      </c>
      <c r="D1831" s="101">
        <v>44112</v>
      </c>
      <c r="E1831" s="100" t="s">
        <v>919</v>
      </c>
      <c r="F1831" s="100" t="s">
        <v>234</v>
      </c>
      <c r="G1831" s="100" t="s">
        <v>1213</v>
      </c>
      <c r="H1831" s="100" t="s">
        <v>1316</v>
      </c>
      <c r="I1831" s="100">
        <v>1435.29</v>
      </c>
      <c r="J1831" s="100"/>
      <c r="K1831" s="100">
        <v>-1435.29</v>
      </c>
    </row>
    <row r="1832" spans="1:11" x14ac:dyDescent="0.3">
      <c r="A1832" s="100" t="s">
        <v>142</v>
      </c>
      <c r="B1832" s="100" t="s">
        <v>90</v>
      </c>
      <c r="C1832" s="100" t="s">
        <v>148</v>
      </c>
      <c r="D1832" s="101">
        <v>44141</v>
      </c>
      <c r="E1832" s="100" t="s">
        <v>985</v>
      </c>
      <c r="F1832" s="100" t="s">
        <v>234</v>
      </c>
      <c r="G1832" s="100" t="s">
        <v>1237</v>
      </c>
      <c r="H1832" s="100" t="s">
        <v>1317</v>
      </c>
      <c r="I1832" s="100">
        <v>1435.29</v>
      </c>
      <c r="J1832" s="100"/>
      <c r="K1832" s="100">
        <v>-1435.29</v>
      </c>
    </row>
    <row r="1833" spans="1:11" x14ac:dyDescent="0.3">
      <c r="A1833" s="100" t="s">
        <v>142</v>
      </c>
      <c r="B1833" s="100" t="s">
        <v>90</v>
      </c>
      <c r="C1833" s="100" t="s">
        <v>148</v>
      </c>
      <c r="D1833" s="101">
        <v>44174</v>
      </c>
      <c r="E1833" s="100" t="s">
        <v>1407</v>
      </c>
      <c r="F1833" s="100" t="s">
        <v>234</v>
      </c>
      <c r="G1833" s="100" t="s">
        <v>1516</v>
      </c>
      <c r="H1833" s="100" t="s">
        <v>833</v>
      </c>
      <c r="I1833" s="100">
        <v>1435.29</v>
      </c>
      <c r="J1833" s="100"/>
      <c r="K1833" s="100">
        <v>-1435.29</v>
      </c>
    </row>
    <row r="1834" spans="1:11" x14ac:dyDescent="0.3">
      <c r="A1834" s="100" t="s">
        <v>142</v>
      </c>
      <c r="B1834" s="100" t="s">
        <v>90</v>
      </c>
      <c r="C1834" s="100" t="s">
        <v>148</v>
      </c>
      <c r="D1834" s="101">
        <v>44204</v>
      </c>
      <c r="E1834" s="100" t="s">
        <v>1602</v>
      </c>
      <c r="F1834" s="100" t="s">
        <v>234</v>
      </c>
      <c r="G1834" s="100" t="s">
        <v>1603</v>
      </c>
      <c r="H1834" s="100" t="s">
        <v>1643</v>
      </c>
      <c r="I1834" s="100">
        <v>1490</v>
      </c>
      <c r="J1834" s="100"/>
      <c r="K1834" s="100">
        <v>-1490</v>
      </c>
    </row>
    <row r="1835" spans="1:11" x14ac:dyDescent="0.3">
      <c r="A1835" s="100" t="s">
        <v>142</v>
      </c>
      <c r="B1835" s="100" t="s">
        <v>90</v>
      </c>
      <c r="C1835" s="100" t="s">
        <v>148</v>
      </c>
      <c r="D1835" s="101">
        <v>44204</v>
      </c>
      <c r="E1835" s="100" t="s">
        <v>1602</v>
      </c>
      <c r="F1835" s="100" t="s">
        <v>234</v>
      </c>
      <c r="G1835" s="100" t="s">
        <v>1603</v>
      </c>
      <c r="H1835" s="100" t="s">
        <v>833</v>
      </c>
      <c r="I1835" s="100">
        <v>1435.28</v>
      </c>
      <c r="J1835" s="100"/>
      <c r="K1835" s="100">
        <v>-1435.28</v>
      </c>
    </row>
    <row r="1836" spans="1:11" x14ac:dyDescent="0.3">
      <c r="A1836" s="100" t="s">
        <v>142</v>
      </c>
      <c r="B1836" s="100" t="s">
        <v>834</v>
      </c>
      <c r="C1836" s="100" t="s">
        <v>542</v>
      </c>
      <c r="D1836" s="101">
        <v>44089</v>
      </c>
      <c r="E1836" s="100" t="s">
        <v>703</v>
      </c>
      <c r="F1836" s="100" t="s">
        <v>234</v>
      </c>
      <c r="G1836" s="100" t="s">
        <v>705</v>
      </c>
      <c r="H1836" s="100" t="s">
        <v>835</v>
      </c>
      <c r="I1836" s="100">
        <v>160</v>
      </c>
      <c r="J1836" s="100"/>
      <c r="K1836" s="100">
        <v>-160</v>
      </c>
    </row>
    <row r="1837" spans="1:11" x14ac:dyDescent="0.3">
      <c r="A1837" s="100" t="s">
        <v>142</v>
      </c>
      <c r="B1837" s="100" t="s">
        <v>834</v>
      </c>
      <c r="C1837" s="100" t="s">
        <v>542</v>
      </c>
      <c r="D1837" s="101">
        <v>44089</v>
      </c>
      <c r="E1837" s="100" t="s">
        <v>703</v>
      </c>
      <c r="F1837" s="100" t="s">
        <v>234</v>
      </c>
      <c r="G1837" s="100" t="s">
        <v>705</v>
      </c>
      <c r="H1837" s="100" t="s">
        <v>835</v>
      </c>
      <c r="I1837" s="100">
        <v>160</v>
      </c>
      <c r="J1837" s="100"/>
      <c r="K1837" s="100">
        <v>-160</v>
      </c>
    </row>
    <row r="1838" spans="1:11" x14ac:dyDescent="0.3">
      <c r="A1838" s="100" t="s">
        <v>142</v>
      </c>
      <c r="B1838" s="100" t="s">
        <v>834</v>
      </c>
      <c r="C1838" s="100" t="s">
        <v>542</v>
      </c>
      <c r="D1838" s="101">
        <v>44101</v>
      </c>
      <c r="E1838" s="100" t="s">
        <v>721</v>
      </c>
      <c r="F1838" s="100" t="s">
        <v>234</v>
      </c>
      <c r="G1838" s="100" t="s">
        <v>723</v>
      </c>
      <c r="H1838" s="100" t="s">
        <v>836</v>
      </c>
      <c r="I1838" s="100">
        <v>1616.83</v>
      </c>
      <c r="J1838" s="100"/>
      <c r="K1838" s="100">
        <v>-1616.83</v>
      </c>
    </row>
    <row r="1839" spans="1:11" x14ac:dyDescent="0.3">
      <c r="A1839" s="100" t="s">
        <v>142</v>
      </c>
      <c r="B1839" s="100" t="s">
        <v>834</v>
      </c>
      <c r="C1839" s="100" t="s">
        <v>542</v>
      </c>
      <c r="D1839" s="101">
        <v>44102</v>
      </c>
      <c r="E1839" s="100" t="s">
        <v>724</v>
      </c>
      <c r="F1839" s="100" t="s">
        <v>234</v>
      </c>
      <c r="G1839" s="100" t="s">
        <v>726</v>
      </c>
      <c r="H1839" s="100" t="s">
        <v>837</v>
      </c>
      <c r="I1839" s="100">
        <v>160</v>
      </c>
      <c r="J1839" s="100"/>
      <c r="K1839" s="100">
        <v>-160</v>
      </c>
    </row>
    <row r="1840" spans="1:11" x14ac:dyDescent="0.3">
      <c r="A1840" s="100" t="s">
        <v>142</v>
      </c>
      <c r="B1840" s="100" t="s">
        <v>834</v>
      </c>
      <c r="C1840" s="100" t="s">
        <v>542</v>
      </c>
      <c r="D1840" s="101">
        <v>44154</v>
      </c>
      <c r="E1840" s="100" t="s">
        <v>1164</v>
      </c>
      <c r="F1840" s="100" t="s">
        <v>234</v>
      </c>
      <c r="G1840" s="100" t="s">
        <v>1166</v>
      </c>
      <c r="H1840" s="100" t="s">
        <v>1318</v>
      </c>
      <c r="I1840" s="100">
        <v>160</v>
      </c>
      <c r="J1840" s="100"/>
      <c r="K1840" s="100">
        <v>-160</v>
      </c>
    </row>
    <row r="1841" spans="1:11" x14ac:dyDescent="0.3">
      <c r="A1841" s="100" t="s">
        <v>142</v>
      </c>
      <c r="B1841" s="100" t="s">
        <v>834</v>
      </c>
      <c r="C1841" s="100" t="s">
        <v>542</v>
      </c>
      <c r="D1841" s="101">
        <v>44154</v>
      </c>
      <c r="E1841" s="100" t="s">
        <v>1164</v>
      </c>
      <c r="F1841" s="100" t="s">
        <v>234</v>
      </c>
      <c r="G1841" s="100" t="s">
        <v>1166</v>
      </c>
      <c r="H1841" s="100" t="s">
        <v>1318</v>
      </c>
      <c r="I1841" s="100">
        <v>160</v>
      </c>
      <c r="J1841" s="100"/>
      <c r="K1841" s="100">
        <v>-160</v>
      </c>
    </row>
    <row r="1842" spans="1:11" x14ac:dyDescent="0.3">
      <c r="A1842" s="100" t="s">
        <v>142</v>
      </c>
      <c r="B1842" s="100" t="s">
        <v>834</v>
      </c>
      <c r="C1842" s="100" t="s">
        <v>542</v>
      </c>
      <c r="D1842" s="101">
        <v>44154</v>
      </c>
      <c r="E1842" s="100" t="s">
        <v>1164</v>
      </c>
      <c r="F1842" s="100" t="s">
        <v>234</v>
      </c>
      <c r="G1842" s="100" t="s">
        <v>1166</v>
      </c>
      <c r="H1842" s="100" t="s">
        <v>1318</v>
      </c>
      <c r="I1842" s="100">
        <v>160</v>
      </c>
      <c r="J1842" s="100"/>
      <c r="K1842" s="100">
        <v>-160</v>
      </c>
    </row>
    <row r="1843" spans="1:11" x14ac:dyDescent="0.3">
      <c r="A1843" s="100" t="s">
        <v>142</v>
      </c>
      <c r="B1843" s="100" t="s">
        <v>834</v>
      </c>
      <c r="C1843" s="100" t="s">
        <v>542</v>
      </c>
      <c r="D1843" s="101">
        <v>44227</v>
      </c>
      <c r="E1843" s="100" t="s">
        <v>1644</v>
      </c>
      <c r="F1843" s="100" t="s">
        <v>236</v>
      </c>
      <c r="G1843" s="100" t="s">
        <v>1645</v>
      </c>
      <c r="H1843" s="100" t="s">
        <v>1646</v>
      </c>
      <c r="I1843" s="100"/>
      <c r="J1843" s="100">
        <v>1616.83</v>
      </c>
      <c r="K1843" s="100">
        <v>1616.83</v>
      </c>
    </row>
    <row r="1844" spans="1:11" x14ac:dyDescent="0.3">
      <c r="A1844" s="100" t="s">
        <v>142</v>
      </c>
      <c r="B1844" s="100" t="s">
        <v>171</v>
      </c>
      <c r="C1844" s="100" t="s">
        <v>220</v>
      </c>
      <c r="D1844" s="101">
        <v>44027</v>
      </c>
      <c r="E1844" s="100" t="s">
        <v>286</v>
      </c>
      <c r="F1844" s="100" t="s">
        <v>234</v>
      </c>
      <c r="G1844" s="100" t="s">
        <v>287</v>
      </c>
      <c r="H1844" s="100" t="s">
        <v>238</v>
      </c>
      <c r="I1844" s="100">
        <v>357.03</v>
      </c>
      <c r="J1844" s="100"/>
      <c r="K1844" s="100">
        <v>-357.03</v>
      </c>
    </row>
    <row r="1845" spans="1:11" x14ac:dyDescent="0.3">
      <c r="A1845" s="100" t="s">
        <v>142</v>
      </c>
      <c r="B1845" s="100" t="s">
        <v>171</v>
      </c>
      <c r="C1845" s="100" t="s">
        <v>220</v>
      </c>
      <c r="D1845" s="101">
        <v>44077</v>
      </c>
      <c r="E1845" s="100" t="s">
        <v>556</v>
      </c>
      <c r="F1845" s="100" t="s">
        <v>234</v>
      </c>
      <c r="G1845" s="100" t="s">
        <v>755</v>
      </c>
      <c r="H1845" s="100" t="s">
        <v>839</v>
      </c>
      <c r="I1845" s="100">
        <v>359.59</v>
      </c>
      <c r="J1845" s="100"/>
      <c r="K1845" s="100">
        <v>-359.59</v>
      </c>
    </row>
    <row r="1846" spans="1:11" x14ac:dyDescent="0.3">
      <c r="A1846" s="100" t="s">
        <v>142</v>
      </c>
      <c r="B1846" s="100" t="s">
        <v>171</v>
      </c>
      <c r="C1846" s="100" t="s">
        <v>220</v>
      </c>
      <c r="D1846" s="101">
        <v>44077</v>
      </c>
      <c r="E1846" s="100" t="s">
        <v>556</v>
      </c>
      <c r="F1846" s="100" t="s">
        <v>234</v>
      </c>
      <c r="G1846" s="100" t="s">
        <v>755</v>
      </c>
      <c r="H1846" s="100" t="s">
        <v>838</v>
      </c>
      <c r="I1846" s="100">
        <v>49.27</v>
      </c>
      <c r="J1846" s="100"/>
      <c r="K1846" s="100">
        <v>-49.27</v>
      </c>
    </row>
    <row r="1847" spans="1:11" x14ac:dyDescent="0.3">
      <c r="A1847" s="100" t="s">
        <v>142</v>
      </c>
      <c r="B1847" s="100" t="s">
        <v>171</v>
      </c>
      <c r="C1847" s="100" t="s">
        <v>220</v>
      </c>
      <c r="D1847" s="101">
        <v>44077</v>
      </c>
      <c r="E1847" s="100" t="s">
        <v>556</v>
      </c>
      <c r="F1847" s="100" t="s">
        <v>234</v>
      </c>
      <c r="G1847" s="100" t="s">
        <v>755</v>
      </c>
      <c r="H1847" s="100" t="s">
        <v>840</v>
      </c>
      <c r="I1847" s="100"/>
      <c r="J1847" s="100">
        <v>20</v>
      </c>
      <c r="K1847" s="100">
        <v>20</v>
      </c>
    </row>
    <row r="1848" spans="1:11" x14ac:dyDescent="0.3">
      <c r="A1848" s="100" t="s">
        <v>142</v>
      </c>
      <c r="B1848" s="100" t="s">
        <v>171</v>
      </c>
      <c r="C1848" s="100" t="s">
        <v>220</v>
      </c>
      <c r="D1848" s="101">
        <v>44112</v>
      </c>
      <c r="E1848" s="100" t="s">
        <v>919</v>
      </c>
      <c r="F1848" s="100" t="s">
        <v>234</v>
      </c>
      <c r="G1848" s="100" t="s">
        <v>1213</v>
      </c>
      <c r="H1848" s="100" t="s">
        <v>839</v>
      </c>
      <c r="I1848" s="100">
        <v>338.55</v>
      </c>
      <c r="J1848" s="100"/>
      <c r="K1848" s="100">
        <v>-338.55</v>
      </c>
    </row>
    <row r="1849" spans="1:11" x14ac:dyDescent="0.3">
      <c r="A1849" s="100" t="s">
        <v>142</v>
      </c>
      <c r="B1849" s="100" t="s">
        <v>171</v>
      </c>
      <c r="C1849" s="100" t="s">
        <v>220</v>
      </c>
      <c r="D1849" s="101">
        <v>44141</v>
      </c>
      <c r="E1849" s="100" t="s">
        <v>985</v>
      </c>
      <c r="F1849" s="100" t="s">
        <v>234</v>
      </c>
      <c r="G1849" s="100" t="s">
        <v>1237</v>
      </c>
      <c r="H1849" s="100" t="s">
        <v>839</v>
      </c>
      <c r="I1849" s="100">
        <v>357.81</v>
      </c>
      <c r="J1849" s="100"/>
      <c r="K1849" s="100">
        <v>-357.81</v>
      </c>
    </row>
    <row r="1850" spans="1:11" x14ac:dyDescent="0.3">
      <c r="A1850" s="100" t="s">
        <v>142</v>
      </c>
      <c r="B1850" s="100" t="s">
        <v>171</v>
      </c>
      <c r="C1850" s="100" t="s">
        <v>220</v>
      </c>
      <c r="D1850" s="101">
        <v>44174</v>
      </c>
      <c r="E1850" s="100" t="s">
        <v>1407</v>
      </c>
      <c r="F1850" s="100" t="s">
        <v>234</v>
      </c>
      <c r="G1850" s="100" t="s">
        <v>1516</v>
      </c>
      <c r="H1850" s="100" t="s">
        <v>839</v>
      </c>
      <c r="I1850" s="100">
        <v>357.99</v>
      </c>
      <c r="J1850" s="100"/>
      <c r="K1850" s="100">
        <v>-357.99</v>
      </c>
    </row>
    <row r="1851" spans="1:11" x14ac:dyDescent="0.3">
      <c r="A1851" s="100" t="s">
        <v>142</v>
      </c>
      <c r="B1851" s="100" t="s">
        <v>171</v>
      </c>
      <c r="C1851" s="100" t="s">
        <v>220</v>
      </c>
      <c r="D1851" s="101">
        <v>44174</v>
      </c>
      <c r="E1851" s="100" t="s">
        <v>1407</v>
      </c>
      <c r="F1851" s="100" t="s">
        <v>234</v>
      </c>
      <c r="G1851" s="100" t="s">
        <v>1516</v>
      </c>
      <c r="H1851" s="100" t="s">
        <v>838</v>
      </c>
      <c r="I1851" s="100">
        <v>49.27</v>
      </c>
      <c r="J1851" s="100"/>
      <c r="K1851" s="100">
        <v>-49.27</v>
      </c>
    </row>
    <row r="1852" spans="1:11" x14ac:dyDescent="0.3">
      <c r="A1852" s="100" t="s">
        <v>142</v>
      </c>
      <c r="B1852" s="100" t="s">
        <v>171</v>
      </c>
      <c r="C1852" s="100" t="s">
        <v>220</v>
      </c>
      <c r="D1852" s="101">
        <v>44174</v>
      </c>
      <c r="E1852" s="100" t="s">
        <v>1407</v>
      </c>
      <c r="F1852" s="100" t="s">
        <v>234</v>
      </c>
      <c r="G1852" s="100" t="s">
        <v>1516</v>
      </c>
      <c r="H1852" s="100" t="s">
        <v>840</v>
      </c>
      <c r="I1852" s="100"/>
      <c r="J1852" s="100">
        <v>20</v>
      </c>
      <c r="K1852" s="100">
        <v>20</v>
      </c>
    </row>
    <row r="1853" spans="1:11" x14ac:dyDescent="0.3">
      <c r="A1853" s="100" t="s">
        <v>142</v>
      </c>
      <c r="B1853" s="100" t="s">
        <v>171</v>
      </c>
      <c r="C1853" s="100" t="s">
        <v>220</v>
      </c>
      <c r="D1853" s="101">
        <v>44204</v>
      </c>
      <c r="E1853" s="100" t="s">
        <v>1602</v>
      </c>
      <c r="F1853" s="100" t="s">
        <v>234</v>
      </c>
      <c r="G1853" s="100" t="s">
        <v>1603</v>
      </c>
      <c r="H1853" s="100" t="s">
        <v>811</v>
      </c>
      <c r="I1853" s="100">
        <v>9.7200000000000006</v>
      </c>
      <c r="J1853" s="100"/>
      <c r="K1853" s="100">
        <v>-9.7200000000000006</v>
      </c>
    </row>
    <row r="1854" spans="1:11" x14ac:dyDescent="0.3">
      <c r="A1854" s="100" t="s">
        <v>142</v>
      </c>
      <c r="B1854" s="100" t="s">
        <v>171</v>
      </c>
      <c r="C1854" s="100" t="s">
        <v>220</v>
      </c>
      <c r="D1854" s="101">
        <v>44204</v>
      </c>
      <c r="E1854" s="100" t="s">
        <v>1602</v>
      </c>
      <c r="F1854" s="100" t="s">
        <v>234</v>
      </c>
      <c r="G1854" s="100" t="s">
        <v>1603</v>
      </c>
      <c r="H1854" s="100" t="s">
        <v>839</v>
      </c>
      <c r="I1854" s="100">
        <v>358.29</v>
      </c>
      <c r="J1854" s="100"/>
      <c r="K1854" s="100">
        <v>-358.29</v>
      </c>
    </row>
    <row r="1855" spans="1:11" x14ac:dyDescent="0.3">
      <c r="A1855" s="100" t="s">
        <v>142</v>
      </c>
      <c r="B1855" s="100" t="s">
        <v>171</v>
      </c>
      <c r="C1855" s="100" t="s">
        <v>220</v>
      </c>
      <c r="D1855" s="101">
        <v>44204</v>
      </c>
      <c r="E1855" s="100" t="s">
        <v>1602</v>
      </c>
      <c r="F1855" s="100" t="s">
        <v>234</v>
      </c>
      <c r="G1855" s="100" t="s">
        <v>1603</v>
      </c>
      <c r="H1855" s="100" t="s">
        <v>1647</v>
      </c>
      <c r="I1855" s="100">
        <v>48.18</v>
      </c>
      <c r="J1855" s="100"/>
      <c r="K1855" s="100">
        <v>-48.18</v>
      </c>
    </row>
    <row r="1856" spans="1:11" x14ac:dyDescent="0.3">
      <c r="A1856" s="100" t="s">
        <v>142</v>
      </c>
      <c r="B1856" s="100" t="s">
        <v>171</v>
      </c>
      <c r="C1856" s="100" t="s">
        <v>220</v>
      </c>
      <c r="D1856" s="101">
        <v>44204</v>
      </c>
      <c r="E1856" s="100" t="s">
        <v>1602</v>
      </c>
      <c r="F1856" s="100" t="s">
        <v>234</v>
      </c>
      <c r="G1856" s="100" t="s">
        <v>1603</v>
      </c>
      <c r="H1856" s="100" t="s">
        <v>1301</v>
      </c>
      <c r="I1856" s="100">
        <v>13.4</v>
      </c>
      <c r="J1856" s="100"/>
      <c r="K1856" s="100">
        <v>-13.4</v>
      </c>
    </row>
    <row r="1857" spans="1:11" x14ac:dyDescent="0.3">
      <c r="A1857" s="100" t="s">
        <v>142</v>
      </c>
      <c r="B1857" s="100" t="s">
        <v>171</v>
      </c>
      <c r="C1857" s="100" t="s">
        <v>220</v>
      </c>
      <c r="D1857" s="101">
        <v>44204</v>
      </c>
      <c r="E1857" s="100" t="s">
        <v>1602</v>
      </c>
      <c r="F1857" s="100" t="s">
        <v>234</v>
      </c>
      <c r="G1857" s="100" t="s">
        <v>1603</v>
      </c>
      <c r="H1857" s="100" t="s">
        <v>840</v>
      </c>
      <c r="I1857" s="100"/>
      <c r="J1857" s="100">
        <v>20</v>
      </c>
      <c r="K1857" s="100">
        <v>20</v>
      </c>
    </row>
    <row r="1858" spans="1:11" x14ac:dyDescent="0.3">
      <c r="A1858" s="100" t="s">
        <v>142</v>
      </c>
      <c r="B1858" s="100" t="s">
        <v>92</v>
      </c>
      <c r="C1858" s="100" t="s">
        <v>221</v>
      </c>
      <c r="D1858" s="101">
        <v>44032</v>
      </c>
      <c r="E1858" s="100" t="s">
        <v>306</v>
      </c>
      <c r="F1858" s="100" t="s">
        <v>234</v>
      </c>
      <c r="G1858" s="100" t="s">
        <v>307</v>
      </c>
      <c r="H1858" s="100" t="s">
        <v>174</v>
      </c>
      <c r="I1858" s="100">
        <v>234.14</v>
      </c>
      <c r="J1858" s="100"/>
      <c r="K1858" s="100">
        <v>-234.14</v>
      </c>
    </row>
    <row r="1859" spans="1:11" x14ac:dyDescent="0.3">
      <c r="A1859" s="100" t="s">
        <v>142</v>
      </c>
      <c r="B1859" s="100" t="s">
        <v>92</v>
      </c>
      <c r="C1859" s="100" t="s">
        <v>221</v>
      </c>
      <c r="D1859" s="101">
        <v>44077</v>
      </c>
      <c r="E1859" s="100" t="s">
        <v>556</v>
      </c>
      <c r="F1859" s="100" t="s">
        <v>234</v>
      </c>
      <c r="G1859" s="100" t="s">
        <v>755</v>
      </c>
      <c r="H1859" s="100" t="s">
        <v>841</v>
      </c>
      <c r="I1859" s="100">
        <v>550</v>
      </c>
      <c r="J1859" s="100"/>
      <c r="K1859" s="100">
        <v>-550</v>
      </c>
    </row>
    <row r="1860" spans="1:11" x14ac:dyDescent="0.3">
      <c r="A1860" s="100" t="s">
        <v>142</v>
      </c>
      <c r="B1860" s="100" t="s">
        <v>92</v>
      </c>
      <c r="C1860" s="100" t="s">
        <v>221</v>
      </c>
      <c r="D1860" s="101">
        <v>44102</v>
      </c>
      <c r="E1860" s="100" t="s">
        <v>724</v>
      </c>
      <c r="F1860" s="100" t="s">
        <v>234</v>
      </c>
      <c r="G1860" s="100" t="s">
        <v>726</v>
      </c>
      <c r="H1860" s="100" t="s">
        <v>842</v>
      </c>
      <c r="I1860" s="100">
        <v>153.75</v>
      </c>
      <c r="J1860" s="100"/>
      <c r="K1860" s="100">
        <v>-153.75</v>
      </c>
    </row>
    <row r="1861" spans="1:11" x14ac:dyDescent="0.3">
      <c r="A1861" s="100" t="s">
        <v>142</v>
      </c>
      <c r="B1861" s="100" t="s">
        <v>92</v>
      </c>
      <c r="C1861" s="100" t="s">
        <v>221</v>
      </c>
      <c r="D1861" s="101">
        <v>44154</v>
      </c>
      <c r="E1861" s="100" t="s">
        <v>1164</v>
      </c>
      <c r="F1861" s="100" t="s">
        <v>234</v>
      </c>
      <c r="G1861" s="100" t="s">
        <v>1166</v>
      </c>
      <c r="H1861" s="100" t="s">
        <v>1319</v>
      </c>
      <c r="I1861" s="100">
        <v>2.0699999999999998</v>
      </c>
      <c r="J1861" s="100"/>
      <c r="K1861" s="100">
        <v>-2.0699999999999998</v>
      </c>
    </row>
    <row r="1862" spans="1:11" x14ac:dyDescent="0.3">
      <c r="A1862" s="100" t="s">
        <v>142</v>
      </c>
      <c r="B1862" s="100" t="s">
        <v>92</v>
      </c>
      <c r="C1862" s="100" t="s">
        <v>221</v>
      </c>
      <c r="D1862" s="101">
        <v>44154</v>
      </c>
      <c r="E1862" s="100" t="s">
        <v>1164</v>
      </c>
      <c r="F1862" s="100" t="s">
        <v>234</v>
      </c>
      <c r="G1862" s="100" t="s">
        <v>1166</v>
      </c>
      <c r="H1862" s="100" t="s">
        <v>1319</v>
      </c>
      <c r="I1862" s="100">
        <v>22.07</v>
      </c>
      <c r="J1862" s="100"/>
      <c r="K1862" s="100">
        <v>-22.07</v>
      </c>
    </row>
    <row r="1863" spans="1:11" x14ac:dyDescent="0.3">
      <c r="A1863" s="100" t="s">
        <v>142</v>
      </c>
      <c r="B1863" s="100" t="s">
        <v>92</v>
      </c>
      <c r="C1863" s="100" t="s">
        <v>221</v>
      </c>
      <c r="D1863" s="101">
        <v>44154</v>
      </c>
      <c r="E1863" s="100" t="s">
        <v>1164</v>
      </c>
      <c r="F1863" s="100" t="s">
        <v>234</v>
      </c>
      <c r="G1863" s="100" t="s">
        <v>1166</v>
      </c>
      <c r="H1863" s="100" t="s">
        <v>1319</v>
      </c>
      <c r="I1863" s="100">
        <v>160</v>
      </c>
      <c r="J1863" s="100"/>
      <c r="K1863" s="100">
        <v>-160</v>
      </c>
    </row>
    <row r="1864" spans="1:11" x14ac:dyDescent="0.3">
      <c r="A1864" s="100" t="s">
        <v>142</v>
      </c>
      <c r="B1864" s="100" t="s">
        <v>69</v>
      </c>
      <c r="C1864" s="100" t="s">
        <v>176</v>
      </c>
      <c r="D1864" s="101">
        <v>44027</v>
      </c>
      <c r="E1864" s="100" t="s">
        <v>286</v>
      </c>
      <c r="F1864" s="100" t="s">
        <v>234</v>
      </c>
      <c r="G1864" s="100" t="s">
        <v>287</v>
      </c>
      <c r="H1864" s="100" t="s">
        <v>243</v>
      </c>
      <c r="I1864" s="100">
        <v>60</v>
      </c>
      <c r="J1864" s="100"/>
      <c r="K1864" s="100">
        <v>-60</v>
      </c>
    </row>
    <row r="1865" spans="1:11" x14ac:dyDescent="0.3">
      <c r="A1865" s="100" t="s">
        <v>142</v>
      </c>
      <c r="B1865" s="100" t="s">
        <v>69</v>
      </c>
      <c r="C1865" s="100" t="s">
        <v>176</v>
      </c>
      <c r="D1865" s="101">
        <v>44075</v>
      </c>
      <c r="E1865" s="100" t="s">
        <v>658</v>
      </c>
      <c r="F1865" s="100" t="s">
        <v>234</v>
      </c>
      <c r="G1865" s="100" t="s">
        <v>660</v>
      </c>
      <c r="H1865" s="100" t="s">
        <v>843</v>
      </c>
      <c r="I1865" s="100">
        <v>400</v>
      </c>
      <c r="J1865" s="100"/>
      <c r="K1865" s="100">
        <v>-400</v>
      </c>
    </row>
    <row r="1866" spans="1:11" x14ac:dyDescent="0.3">
      <c r="A1866" s="100" t="s">
        <v>142</v>
      </c>
      <c r="B1866" s="100" t="s">
        <v>69</v>
      </c>
      <c r="C1866" s="100" t="s">
        <v>176</v>
      </c>
      <c r="D1866" s="101">
        <v>44077</v>
      </c>
      <c r="E1866" s="100" t="s">
        <v>556</v>
      </c>
      <c r="F1866" s="100" t="s">
        <v>234</v>
      </c>
      <c r="G1866" s="100" t="s">
        <v>755</v>
      </c>
      <c r="H1866" s="100" t="s">
        <v>844</v>
      </c>
      <c r="I1866" s="100">
        <v>60</v>
      </c>
      <c r="J1866" s="100"/>
      <c r="K1866" s="100">
        <v>-60</v>
      </c>
    </row>
    <row r="1867" spans="1:11" x14ac:dyDescent="0.3">
      <c r="A1867" s="100" t="s">
        <v>142</v>
      </c>
      <c r="B1867" s="100" t="s">
        <v>69</v>
      </c>
      <c r="C1867" s="100" t="s">
        <v>176</v>
      </c>
      <c r="D1867" s="101">
        <v>44112</v>
      </c>
      <c r="E1867" s="100" t="s">
        <v>919</v>
      </c>
      <c r="F1867" s="100" t="s">
        <v>234</v>
      </c>
      <c r="G1867" s="100" t="s">
        <v>1213</v>
      </c>
      <c r="H1867" s="100" t="s">
        <v>844</v>
      </c>
      <c r="I1867" s="100">
        <v>60</v>
      </c>
      <c r="J1867" s="100"/>
      <c r="K1867" s="100">
        <v>-60</v>
      </c>
    </row>
    <row r="1868" spans="1:11" x14ac:dyDescent="0.3">
      <c r="A1868" s="100" t="s">
        <v>142</v>
      </c>
      <c r="B1868" s="100" t="s">
        <v>69</v>
      </c>
      <c r="C1868" s="100" t="s">
        <v>176</v>
      </c>
      <c r="D1868" s="101">
        <v>44112</v>
      </c>
      <c r="E1868" s="100" t="s">
        <v>919</v>
      </c>
      <c r="F1868" s="100" t="s">
        <v>234</v>
      </c>
      <c r="G1868" s="100" t="s">
        <v>1213</v>
      </c>
      <c r="H1868" s="100" t="s">
        <v>1320</v>
      </c>
      <c r="I1868" s="100">
        <v>254</v>
      </c>
      <c r="J1868" s="100"/>
      <c r="K1868" s="100">
        <v>-254</v>
      </c>
    </row>
    <row r="1869" spans="1:11" x14ac:dyDescent="0.3">
      <c r="A1869" s="100" t="s">
        <v>142</v>
      </c>
      <c r="B1869" s="100" t="s">
        <v>69</v>
      </c>
      <c r="C1869" s="100" t="s">
        <v>176</v>
      </c>
      <c r="D1869" s="101">
        <v>44112</v>
      </c>
      <c r="E1869" s="100" t="s">
        <v>919</v>
      </c>
      <c r="F1869" s="100" t="s">
        <v>234</v>
      </c>
      <c r="G1869" s="100" t="s">
        <v>1213</v>
      </c>
      <c r="H1869" s="100" t="s">
        <v>844</v>
      </c>
      <c r="I1869" s="100">
        <v>60</v>
      </c>
      <c r="J1869" s="100"/>
      <c r="K1869" s="100">
        <v>-60</v>
      </c>
    </row>
    <row r="1870" spans="1:11" x14ac:dyDescent="0.3">
      <c r="A1870" s="100" t="s">
        <v>142</v>
      </c>
      <c r="B1870" s="100" t="s">
        <v>69</v>
      </c>
      <c r="C1870" s="100" t="s">
        <v>176</v>
      </c>
      <c r="D1870" s="101">
        <v>44112</v>
      </c>
      <c r="E1870" s="100" t="s">
        <v>919</v>
      </c>
      <c r="F1870" s="100" t="s">
        <v>234</v>
      </c>
      <c r="G1870" s="100" t="s">
        <v>1213</v>
      </c>
      <c r="H1870" s="100" t="s">
        <v>1321</v>
      </c>
      <c r="I1870" s="100">
        <v>185.7</v>
      </c>
      <c r="J1870" s="100"/>
      <c r="K1870" s="100">
        <v>-185.7</v>
      </c>
    </row>
    <row r="1871" spans="1:11" x14ac:dyDescent="0.3">
      <c r="A1871" s="100" t="s">
        <v>142</v>
      </c>
      <c r="B1871" s="100" t="s">
        <v>69</v>
      </c>
      <c r="C1871" s="100" t="s">
        <v>176</v>
      </c>
      <c r="D1871" s="101">
        <v>44154</v>
      </c>
      <c r="E1871" s="100" t="s">
        <v>1161</v>
      </c>
      <c r="F1871" s="100" t="s">
        <v>234</v>
      </c>
      <c r="G1871" s="100" t="s">
        <v>1163</v>
      </c>
      <c r="H1871" s="100" t="s">
        <v>1322</v>
      </c>
      <c r="I1871" s="100">
        <v>107.5</v>
      </c>
      <c r="J1871" s="100"/>
      <c r="K1871" s="100">
        <v>-107.5</v>
      </c>
    </row>
    <row r="1872" spans="1:11" x14ac:dyDescent="0.3">
      <c r="A1872" s="100" t="s">
        <v>142</v>
      </c>
      <c r="B1872" s="100" t="s">
        <v>69</v>
      </c>
      <c r="C1872" s="100" t="s">
        <v>176</v>
      </c>
      <c r="D1872" s="101">
        <v>44174</v>
      </c>
      <c r="E1872" s="100" t="s">
        <v>1407</v>
      </c>
      <c r="F1872" s="100" t="s">
        <v>234</v>
      </c>
      <c r="G1872" s="100" t="s">
        <v>1516</v>
      </c>
      <c r="H1872" s="100" t="s">
        <v>1539</v>
      </c>
      <c r="I1872" s="100">
        <v>95</v>
      </c>
      <c r="J1872" s="100"/>
      <c r="K1872" s="100">
        <v>-95</v>
      </c>
    </row>
    <row r="1873" spans="1:11" x14ac:dyDescent="0.3">
      <c r="A1873" s="100" t="s">
        <v>142</v>
      </c>
      <c r="B1873" s="100" t="s">
        <v>69</v>
      </c>
      <c r="C1873" s="100" t="s">
        <v>176</v>
      </c>
      <c r="D1873" s="101">
        <v>44174</v>
      </c>
      <c r="E1873" s="100" t="s">
        <v>1407</v>
      </c>
      <c r="F1873" s="100" t="s">
        <v>234</v>
      </c>
      <c r="G1873" s="100" t="s">
        <v>1516</v>
      </c>
      <c r="H1873" s="100" t="s">
        <v>844</v>
      </c>
      <c r="I1873" s="100">
        <v>60</v>
      </c>
      <c r="J1873" s="100"/>
      <c r="K1873" s="100">
        <v>-60</v>
      </c>
    </row>
    <row r="1874" spans="1:11" x14ac:dyDescent="0.3">
      <c r="A1874" s="100" t="s">
        <v>142</v>
      </c>
      <c r="B1874" s="100" t="s">
        <v>69</v>
      </c>
      <c r="C1874" s="100" t="s">
        <v>176</v>
      </c>
      <c r="D1874" s="101">
        <v>44174</v>
      </c>
      <c r="E1874" s="100" t="s">
        <v>1407</v>
      </c>
      <c r="F1874" s="100" t="s">
        <v>234</v>
      </c>
      <c r="G1874" s="100" t="s">
        <v>1516</v>
      </c>
      <c r="H1874" s="100" t="s">
        <v>1540</v>
      </c>
      <c r="I1874" s="100">
        <v>285</v>
      </c>
      <c r="J1874" s="100"/>
      <c r="K1874" s="100">
        <v>-285</v>
      </c>
    </row>
    <row r="1875" spans="1:11" x14ac:dyDescent="0.3">
      <c r="A1875" s="100" t="s">
        <v>142</v>
      </c>
      <c r="B1875" s="100" t="s">
        <v>69</v>
      </c>
      <c r="C1875" s="100" t="s">
        <v>176</v>
      </c>
      <c r="D1875" s="101">
        <v>44204</v>
      </c>
      <c r="E1875" s="100" t="s">
        <v>1602</v>
      </c>
      <c r="F1875" s="100" t="s">
        <v>234</v>
      </c>
      <c r="G1875" s="100" t="s">
        <v>1603</v>
      </c>
      <c r="H1875" s="100" t="s">
        <v>1327</v>
      </c>
      <c r="I1875" s="100">
        <v>199.55</v>
      </c>
      <c r="J1875" s="100"/>
      <c r="K1875" s="100">
        <v>-199.55</v>
      </c>
    </row>
    <row r="1876" spans="1:11" x14ac:dyDescent="0.3">
      <c r="A1876" s="100" t="s">
        <v>142</v>
      </c>
      <c r="B1876" s="100" t="s">
        <v>69</v>
      </c>
      <c r="C1876" s="100" t="s">
        <v>176</v>
      </c>
      <c r="D1876" s="101">
        <v>44204</v>
      </c>
      <c r="E1876" s="100" t="s">
        <v>1602</v>
      </c>
      <c r="F1876" s="100" t="s">
        <v>234</v>
      </c>
      <c r="G1876" s="100" t="s">
        <v>1603</v>
      </c>
      <c r="H1876" s="100" t="s">
        <v>1540</v>
      </c>
      <c r="I1876" s="100">
        <v>285</v>
      </c>
      <c r="J1876" s="100"/>
      <c r="K1876" s="100">
        <v>-285</v>
      </c>
    </row>
    <row r="1877" spans="1:11" x14ac:dyDescent="0.3">
      <c r="A1877" s="100" t="s">
        <v>142</v>
      </c>
      <c r="B1877" s="100" t="s">
        <v>69</v>
      </c>
      <c r="C1877" s="100" t="s">
        <v>176</v>
      </c>
      <c r="D1877" s="101">
        <v>44204</v>
      </c>
      <c r="E1877" s="100" t="s">
        <v>1602</v>
      </c>
      <c r="F1877" s="100" t="s">
        <v>234</v>
      </c>
      <c r="G1877" s="100" t="s">
        <v>1603</v>
      </c>
      <c r="H1877" s="100" t="s">
        <v>844</v>
      </c>
      <c r="I1877" s="100">
        <v>60</v>
      </c>
      <c r="J1877" s="100"/>
      <c r="K1877" s="100">
        <v>-60</v>
      </c>
    </row>
    <row r="1878" spans="1:11" x14ac:dyDescent="0.3">
      <c r="A1878" s="100" t="s">
        <v>142</v>
      </c>
      <c r="B1878" s="100" t="s">
        <v>69</v>
      </c>
      <c r="C1878" s="100" t="s">
        <v>176</v>
      </c>
      <c r="D1878" s="101">
        <v>44204</v>
      </c>
      <c r="E1878" s="100" t="s">
        <v>1602</v>
      </c>
      <c r="F1878" s="100" t="s">
        <v>234</v>
      </c>
      <c r="G1878" s="100" t="s">
        <v>1603</v>
      </c>
      <c r="H1878" s="100" t="s">
        <v>844</v>
      </c>
      <c r="I1878" s="100">
        <v>75</v>
      </c>
      <c r="J1878" s="100"/>
      <c r="K1878" s="100">
        <v>-75</v>
      </c>
    </row>
    <row r="1879" spans="1:11" x14ac:dyDescent="0.3">
      <c r="A1879" s="100" t="s">
        <v>142</v>
      </c>
      <c r="B1879" s="100" t="s">
        <v>69</v>
      </c>
      <c r="C1879" s="100" t="s">
        <v>176</v>
      </c>
      <c r="D1879" s="101">
        <v>44204</v>
      </c>
      <c r="E1879" s="100" t="s">
        <v>1602</v>
      </c>
      <c r="F1879" s="100" t="s">
        <v>234</v>
      </c>
      <c r="G1879" s="100" t="s">
        <v>1603</v>
      </c>
      <c r="H1879" s="100" t="s">
        <v>1321</v>
      </c>
      <c r="I1879" s="100">
        <v>185.7</v>
      </c>
      <c r="J1879" s="100"/>
      <c r="K1879" s="100">
        <v>-185.7</v>
      </c>
    </row>
    <row r="1880" spans="1:11" x14ac:dyDescent="0.3">
      <c r="A1880" s="100" t="s">
        <v>142</v>
      </c>
      <c r="B1880" s="100" t="s">
        <v>93</v>
      </c>
      <c r="C1880" s="100" t="s">
        <v>149</v>
      </c>
      <c r="D1880" s="101">
        <v>44017</v>
      </c>
      <c r="E1880" s="100" t="s">
        <v>308</v>
      </c>
      <c r="F1880" s="100" t="s">
        <v>235</v>
      </c>
      <c r="G1880" s="100" t="s">
        <v>309</v>
      </c>
      <c r="H1880" s="102">
        <v>44397</v>
      </c>
      <c r="I1880" s="100">
        <v>113.55</v>
      </c>
      <c r="J1880" s="100"/>
      <c r="K1880" s="100">
        <v>-113.55</v>
      </c>
    </row>
    <row r="1881" spans="1:11" x14ac:dyDescent="0.3">
      <c r="A1881" s="100" t="s">
        <v>142</v>
      </c>
      <c r="B1881" s="100" t="s">
        <v>93</v>
      </c>
      <c r="C1881" s="100" t="s">
        <v>149</v>
      </c>
      <c r="D1881" s="101">
        <v>44017</v>
      </c>
      <c r="E1881" s="100" t="s">
        <v>310</v>
      </c>
      <c r="F1881" s="100" t="s">
        <v>235</v>
      </c>
      <c r="G1881" s="100" t="s">
        <v>311</v>
      </c>
      <c r="H1881" s="102">
        <v>44397</v>
      </c>
      <c r="I1881" s="100">
        <v>288.79000000000002</v>
      </c>
      <c r="J1881" s="100"/>
      <c r="K1881" s="100">
        <v>-288.79000000000002</v>
      </c>
    </row>
    <row r="1882" spans="1:11" x14ac:dyDescent="0.3">
      <c r="A1882" s="100" t="s">
        <v>142</v>
      </c>
      <c r="B1882" s="100" t="s">
        <v>93</v>
      </c>
      <c r="C1882" s="100" t="s">
        <v>149</v>
      </c>
      <c r="D1882" s="101">
        <v>44048</v>
      </c>
      <c r="E1882" s="100" t="s">
        <v>402</v>
      </c>
      <c r="F1882" s="100" t="s">
        <v>234</v>
      </c>
      <c r="G1882" s="100" t="s">
        <v>526</v>
      </c>
      <c r="H1882" s="100" t="s">
        <v>149</v>
      </c>
      <c r="I1882" s="100">
        <v>127.65</v>
      </c>
      <c r="J1882" s="100"/>
      <c r="K1882" s="100">
        <v>-127.65</v>
      </c>
    </row>
    <row r="1883" spans="1:11" x14ac:dyDescent="0.3">
      <c r="A1883" s="100" t="s">
        <v>142</v>
      </c>
      <c r="B1883" s="100" t="s">
        <v>93</v>
      </c>
      <c r="C1883" s="100" t="s">
        <v>149</v>
      </c>
      <c r="D1883" s="101">
        <v>44048</v>
      </c>
      <c r="E1883" s="100" t="s">
        <v>404</v>
      </c>
      <c r="F1883" s="100" t="s">
        <v>234</v>
      </c>
      <c r="G1883" s="100" t="s">
        <v>527</v>
      </c>
      <c r="H1883" s="100" t="s">
        <v>149</v>
      </c>
      <c r="I1883" s="100">
        <v>296.85000000000002</v>
      </c>
      <c r="J1883" s="100"/>
      <c r="K1883" s="100">
        <v>-296.85000000000002</v>
      </c>
    </row>
    <row r="1884" spans="1:11" x14ac:dyDescent="0.3">
      <c r="A1884" s="100" t="s">
        <v>142</v>
      </c>
      <c r="B1884" s="100" t="s">
        <v>93</v>
      </c>
      <c r="C1884" s="100" t="s">
        <v>149</v>
      </c>
      <c r="D1884" s="101">
        <v>44077</v>
      </c>
      <c r="E1884" s="100" t="s">
        <v>556</v>
      </c>
      <c r="F1884" s="100" t="s">
        <v>234</v>
      </c>
      <c r="G1884" s="100" t="s">
        <v>755</v>
      </c>
      <c r="H1884" s="100" t="s">
        <v>845</v>
      </c>
      <c r="I1884" s="100">
        <v>206.58</v>
      </c>
      <c r="J1884" s="100"/>
      <c r="K1884" s="100">
        <v>-206.58</v>
      </c>
    </row>
    <row r="1885" spans="1:11" x14ac:dyDescent="0.3">
      <c r="A1885" s="100" t="s">
        <v>142</v>
      </c>
      <c r="B1885" s="100" t="s">
        <v>93</v>
      </c>
      <c r="C1885" s="100" t="s">
        <v>149</v>
      </c>
      <c r="D1885" s="101">
        <v>44077</v>
      </c>
      <c r="E1885" s="100" t="s">
        <v>559</v>
      </c>
      <c r="F1885" s="100" t="s">
        <v>234</v>
      </c>
      <c r="G1885" s="100" t="s">
        <v>846</v>
      </c>
      <c r="H1885" s="100" t="s">
        <v>149</v>
      </c>
      <c r="I1885" s="100">
        <v>171.31</v>
      </c>
      <c r="J1885" s="100"/>
      <c r="K1885" s="100">
        <v>-171.31</v>
      </c>
    </row>
    <row r="1886" spans="1:11" x14ac:dyDescent="0.3">
      <c r="A1886" s="100" t="s">
        <v>142</v>
      </c>
      <c r="B1886" s="100" t="s">
        <v>93</v>
      </c>
      <c r="C1886" s="100" t="s">
        <v>149</v>
      </c>
      <c r="D1886" s="101">
        <v>44077</v>
      </c>
      <c r="E1886" s="100" t="s">
        <v>561</v>
      </c>
      <c r="F1886" s="100" t="s">
        <v>234</v>
      </c>
      <c r="G1886" s="100" t="s">
        <v>847</v>
      </c>
      <c r="H1886" s="100" t="s">
        <v>149</v>
      </c>
      <c r="I1886" s="100">
        <v>356.17</v>
      </c>
      <c r="J1886" s="100"/>
      <c r="K1886" s="100">
        <v>-356.17</v>
      </c>
    </row>
    <row r="1887" spans="1:11" x14ac:dyDescent="0.3">
      <c r="A1887" s="100" t="s">
        <v>142</v>
      </c>
      <c r="B1887" s="100" t="s">
        <v>93</v>
      </c>
      <c r="C1887" s="100" t="s">
        <v>149</v>
      </c>
      <c r="D1887" s="101">
        <v>44110</v>
      </c>
      <c r="E1887" s="100" t="s">
        <v>910</v>
      </c>
      <c r="F1887" s="100" t="s">
        <v>234</v>
      </c>
      <c r="G1887" s="100" t="s">
        <v>1323</v>
      </c>
      <c r="H1887" s="100" t="s">
        <v>1323</v>
      </c>
      <c r="I1887" s="100">
        <v>200.52</v>
      </c>
      <c r="J1887" s="100"/>
      <c r="K1887" s="100">
        <v>-200.52</v>
      </c>
    </row>
    <row r="1888" spans="1:11" x14ac:dyDescent="0.3">
      <c r="A1888" s="100" t="s">
        <v>142</v>
      </c>
      <c r="B1888" s="100" t="s">
        <v>93</v>
      </c>
      <c r="C1888" s="100" t="s">
        <v>149</v>
      </c>
      <c r="D1888" s="101">
        <v>44110</v>
      </c>
      <c r="E1888" s="100" t="s">
        <v>912</v>
      </c>
      <c r="F1888" s="100" t="s">
        <v>234</v>
      </c>
      <c r="G1888" s="100" t="s">
        <v>1324</v>
      </c>
      <c r="H1888" s="100" t="s">
        <v>1324</v>
      </c>
      <c r="I1888" s="100">
        <v>410.74</v>
      </c>
      <c r="J1888" s="100"/>
      <c r="K1888" s="100">
        <v>-410.74</v>
      </c>
    </row>
    <row r="1889" spans="1:11" x14ac:dyDescent="0.3">
      <c r="A1889" s="100" t="s">
        <v>142</v>
      </c>
      <c r="B1889" s="100" t="s">
        <v>93</v>
      </c>
      <c r="C1889" s="100" t="s">
        <v>149</v>
      </c>
      <c r="D1889" s="101">
        <v>44112</v>
      </c>
      <c r="E1889" s="100" t="s">
        <v>919</v>
      </c>
      <c r="F1889" s="100" t="s">
        <v>234</v>
      </c>
      <c r="G1889" s="100" t="s">
        <v>1213</v>
      </c>
      <c r="H1889" s="100" t="s">
        <v>845</v>
      </c>
      <c r="I1889" s="100">
        <v>49.7</v>
      </c>
      <c r="J1889" s="100"/>
      <c r="K1889" s="100">
        <v>-49.7</v>
      </c>
    </row>
    <row r="1890" spans="1:11" x14ac:dyDescent="0.3">
      <c r="A1890" s="100" t="s">
        <v>142</v>
      </c>
      <c r="B1890" s="100" t="s">
        <v>93</v>
      </c>
      <c r="C1890" s="100" t="s">
        <v>149</v>
      </c>
      <c r="D1890" s="101">
        <v>44139</v>
      </c>
      <c r="E1890" s="100" t="s">
        <v>981</v>
      </c>
      <c r="F1890" s="100" t="s">
        <v>234</v>
      </c>
      <c r="G1890" s="100" t="s">
        <v>1325</v>
      </c>
      <c r="H1890" s="100" t="s">
        <v>149</v>
      </c>
      <c r="I1890" s="100">
        <v>117.43</v>
      </c>
      <c r="J1890" s="100"/>
      <c r="K1890" s="100">
        <v>-117.43</v>
      </c>
    </row>
    <row r="1891" spans="1:11" x14ac:dyDescent="0.3">
      <c r="A1891" s="100" t="s">
        <v>142</v>
      </c>
      <c r="B1891" s="100" t="s">
        <v>93</v>
      </c>
      <c r="C1891" s="100" t="s">
        <v>149</v>
      </c>
      <c r="D1891" s="101">
        <v>44139</v>
      </c>
      <c r="E1891" s="100" t="s">
        <v>983</v>
      </c>
      <c r="F1891" s="100" t="s">
        <v>234</v>
      </c>
      <c r="G1891" s="100" t="s">
        <v>1326</v>
      </c>
      <c r="H1891" s="100" t="s">
        <v>149</v>
      </c>
      <c r="I1891" s="100">
        <v>267.3</v>
      </c>
      <c r="J1891" s="100"/>
      <c r="K1891" s="100">
        <v>-267.3</v>
      </c>
    </row>
    <row r="1892" spans="1:11" x14ac:dyDescent="0.3">
      <c r="A1892" s="100" t="s">
        <v>142</v>
      </c>
      <c r="B1892" s="100" t="s">
        <v>93</v>
      </c>
      <c r="C1892" s="100" t="s">
        <v>149</v>
      </c>
      <c r="D1892" s="101">
        <v>44141</v>
      </c>
      <c r="E1892" s="100" t="s">
        <v>985</v>
      </c>
      <c r="F1892" s="100" t="s">
        <v>234</v>
      </c>
      <c r="G1892" s="100" t="s">
        <v>1237</v>
      </c>
      <c r="H1892" s="100" t="s">
        <v>845</v>
      </c>
      <c r="I1892" s="100">
        <v>54.12</v>
      </c>
      <c r="J1892" s="100"/>
      <c r="K1892" s="100">
        <v>-54.12</v>
      </c>
    </row>
    <row r="1893" spans="1:11" x14ac:dyDescent="0.3">
      <c r="A1893" s="100" t="s">
        <v>142</v>
      </c>
      <c r="B1893" s="100" t="s">
        <v>93</v>
      </c>
      <c r="C1893" s="100" t="s">
        <v>149</v>
      </c>
      <c r="D1893" s="101">
        <v>44168</v>
      </c>
      <c r="E1893" s="100" t="s">
        <v>1399</v>
      </c>
      <c r="F1893" s="100" t="s">
        <v>234</v>
      </c>
      <c r="G1893" s="100" t="s">
        <v>1541</v>
      </c>
      <c r="H1893" s="100" t="s">
        <v>149</v>
      </c>
      <c r="I1893" s="100">
        <v>103.33</v>
      </c>
      <c r="J1893" s="100"/>
      <c r="K1893" s="100">
        <v>-103.33</v>
      </c>
    </row>
    <row r="1894" spans="1:11" x14ac:dyDescent="0.3">
      <c r="A1894" s="100" t="s">
        <v>142</v>
      </c>
      <c r="B1894" s="100" t="s">
        <v>93</v>
      </c>
      <c r="C1894" s="100" t="s">
        <v>149</v>
      </c>
      <c r="D1894" s="101">
        <v>44168</v>
      </c>
      <c r="E1894" s="100" t="s">
        <v>1401</v>
      </c>
      <c r="F1894" s="100" t="s">
        <v>234</v>
      </c>
      <c r="G1894" s="100" t="s">
        <v>1542</v>
      </c>
      <c r="H1894" s="100" t="s">
        <v>149</v>
      </c>
      <c r="I1894" s="100">
        <v>263.95999999999998</v>
      </c>
      <c r="J1894" s="100"/>
      <c r="K1894" s="100">
        <v>-263.95999999999998</v>
      </c>
    </row>
    <row r="1895" spans="1:11" x14ac:dyDescent="0.3">
      <c r="A1895" s="100" t="s">
        <v>142</v>
      </c>
      <c r="B1895" s="100" t="s">
        <v>93</v>
      </c>
      <c r="C1895" s="100" t="s">
        <v>149</v>
      </c>
      <c r="D1895" s="101">
        <v>44174</v>
      </c>
      <c r="E1895" s="100" t="s">
        <v>1407</v>
      </c>
      <c r="F1895" s="100" t="s">
        <v>234</v>
      </c>
      <c r="G1895" s="100" t="s">
        <v>1516</v>
      </c>
      <c r="H1895" s="100" t="s">
        <v>845</v>
      </c>
      <c r="I1895" s="100">
        <v>76.22</v>
      </c>
      <c r="J1895" s="100"/>
      <c r="K1895" s="100">
        <v>-76.22</v>
      </c>
    </row>
    <row r="1896" spans="1:11" x14ac:dyDescent="0.3">
      <c r="A1896" s="100" t="s">
        <v>142</v>
      </c>
      <c r="B1896" s="100" t="s">
        <v>93</v>
      </c>
      <c r="C1896" s="100" t="s">
        <v>149</v>
      </c>
      <c r="D1896" s="101">
        <v>44201</v>
      </c>
      <c r="E1896" s="100" t="s">
        <v>1648</v>
      </c>
      <c r="F1896" s="100" t="s">
        <v>234</v>
      </c>
      <c r="G1896" s="100" t="s">
        <v>1649</v>
      </c>
      <c r="H1896" s="100" t="s">
        <v>149</v>
      </c>
      <c r="I1896" s="100">
        <v>102.46</v>
      </c>
      <c r="J1896" s="100"/>
      <c r="K1896" s="100">
        <v>-102.46</v>
      </c>
    </row>
    <row r="1897" spans="1:11" x14ac:dyDescent="0.3">
      <c r="A1897" s="100" t="s">
        <v>142</v>
      </c>
      <c r="B1897" s="100" t="s">
        <v>65</v>
      </c>
      <c r="C1897" s="100" t="s">
        <v>66</v>
      </c>
      <c r="D1897" s="101">
        <v>44112</v>
      </c>
      <c r="E1897" s="100" t="s">
        <v>919</v>
      </c>
      <c r="F1897" s="100" t="s">
        <v>234</v>
      </c>
      <c r="G1897" s="100" t="s">
        <v>1213</v>
      </c>
      <c r="H1897" s="100" t="s">
        <v>1327</v>
      </c>
      <c r="I1897" s="100">
        <v>37.68</v>
      </c>
      <c r="J1897" s="100"/>
      <c r="K1897" s="100">
        <v>-37.68</v>
      </c>
    </row>
    <row r="1898" spans="1:11" x14ac:dyDescent="0.3">
      <c r="A1898" s="100" t="s">
        <v>142</v>
      </c>
      <c r="B1898" s="100" t="s">
        <v>65</v>
      </c>
      <c r="C1898" s="100" t="s">
        <v>66</v>
      </c>
      <c r="D1898" s="101">
        <v>44112</v>
      </c>
      <c r="E1898" s="100" t="s">
        <v>919</v>
      </c>
      <c r="F1898" s="100" t="s">
        <v>234</v>
      </c>
      <c r="G1898" s="100" t="s">
        <v>1213</v>
      </c>
      <c r="H1898" s="100" t="s">
        <v>1268</v>
      </c>
      <c r="I1898" s="100">
        <v>38.35</v>
      </c>
      <c r="J1898" s="100"/>
      <c r="K1898" s="100">
        <v>-38.35</v>
      </c>
    </row>
    <row r="1899" spans="1:11" x14ac:dyDescent="0.3">
      <c r="A1899" s="100" t="s">
        <v>142</v>
      </c>
      <c r="B1899" s="100" t="s">
        <v>65</v>
      </c>
      <c r="C1899" s="100" t="s">
        <v>66</v>
      </c>
      <c r="D1899" s="101">
        <v>44141</v>
      </c>
      <c r="E1899" s="100" t="s">
        <v>985</v>
      </c>
      <c r="F1899" s="100" t="s">
        <v>234</v>
      </c>
      <c r="G1899" s="100" t="s">
        <v>1237</v>
      </c>
      <c r="H1899" s="100" t="s">
        <v>1327</v>
      </c>
      <c r="I1899" s="100">
        <v>56.52</v>
      </c>
      <c r="J1899" s="100"/>
      <c r="K1899" s="100">
        <v>-56.52</v>
      </c>
    </row>
    <row r="1900" spans="1:11" x14ac:dyDescent="0.3">
      <c r="A1900" s="100" t="s">
        <v>142</v>
      </c>
      <c r="B1900" s="100" t="s">
        <v>65</v>
      </c>
      <c r="C1900" s="100" t="s">
        <v>66</v>
      </c>
      <c r="D1900" s="101">
        <v>44174</v>
      </c>
      <c r="E1900" s="100" t="s">
        <v>1407</v>
      </c>
      <c r="F1900" s="100" t="s">
        <v>234</v>
      </c>
      <c r="G1900" s="100" t="s">
        <v>1516</v>
      </c>
      <c r="H1900" s="100" t="s">
        <v>1327</v>
      </c>
      <c r="I1900" s="100">
        <v>357.36</v>
      </c>
      <c r="J1900" s="100"/>
      <c r="K1900" s="100">
        <v>-357.36</v>
      </c>
    </row>
    <row r="1901" spans="1:11" x14ac:dyDescent="0.3">
      <c r="A1901" s="100" t="s">
        <v>142</v>
      </c>
      <c r="B1901" s="100" t="s">
        <v>65</v>
      </c>
      <c r="C1901" s="100" t="s">
        <v>66</v>
      </c>
      <c r="D1901" s="101">
        <v>44174</v>
      </c>
      <c r="E1901" s="100" t="s">
        <v>1407</v>
      </c>
      <c r="F1901" s="100" t="s">
        <v>234</v>
      </c>
      <c r="G1901" s="100" t="s">
        <v>1516</v>
      </c>
      <c r="H1901" s="100" t="s">
        <v>1540</v>
      </c>
      <c r="I1901" s="100">
        <v>285</v>
      </c>
      <c r="J1901" s="100"/>
      <c r="K1901" s="100">
        <v>-285</v>
      </c>
    </row>
    <row r="1902" spans="1:11" x14ac:dyDescent="0.3">
      <c r="A1902" s="100" t="s">
        <v>142</v>
      </c>
      <c r="B1902" s="100" t="s">
        <v>65</v>
      </c>
      <c r="C1902" s="100" t="s">
        <v>66</v>
      </c>
      <c r="D1902" s="101">
        <v>44196</v>
      </c>
      <c r="E1902" s="100" t="s">
        <v>1506</v>
      </c>
      <c r="F1902" s="100" t="s">
        <v>366</v>
      </c>
      <c r="G1902" s="100" t="s">
        <v>1507</v>
      </c>
      <c r="H1902" s="100" t="s">
        <v>66</v>
      </c>
      <c r="I1902" s="100"/>
      <c r="J1902" s="100">
        <v>162.69999999999999</v>
      </c>
      <c r="K1902" s="100">
        <v>162.69999999999999</v>
      </c>
    </row>
    <row r="1903" spans="1:11" x14ac:dyDescent="0.3">
      <c r="A1903" s="100" t="s">
        <v>142</v>
      </c>
      <c r="B1903" s="100" t="s">
        <v>67</v>
      </c>
      <c r="C1903" s="100" t="s">
        <v>91</v>
      </c>
      <c r="D1903" s="101">
        <v>44013</v>
      </c>
      <c r="E1903" s="100" t="s">
        <v>312</v>
      </c>
      <c r="F1903" s="100" t="s">
        <v>235</v>
      </c>
      <c r="G1903" s="100" t="s">
        <v>313</v>
      </c>
      <c r="H1903" s="100" t="s">
        <v>241</v>
      </c>
      <c r="I1903" s="100">
        <v>160</v>
      </c>
      <c r="J1903" s="100"/>
      <c r="K1903" s="100">
        <v>-160</v>
      </c>
    </row>
    <row r="1904" spans="1:11" x14ac:dyDescent="0.3">
      <c r="A1904" s="100" t="s">
        <v>142</v>
      </c>
      <c r="B1904" s="100" t="s">
        <v>67</v>
      </c>
      <c r="C1904" s="100" t="s">
        <v>91</v>
      </c>
      <c r="D1904" s="101">
        <v>44027</v>
      </c>
      <c r="E1904" s="100" t="s">
        <v>286</v>
      </c>
      <c r="F1904" s="100" t="s">
        <v>234</v>
      </c>
      <c r="G1904" s="100" t="s">
        <v>287</v>
      </c>
      <c r="H1904" s="100" t="s">
        <v>314</v>
      </c>
      <c r="I1904" s="100">
        <v>439</v>
      </c>
      <c r="J1904" s="100"/>
      <c r="K1904" s="100">
        <v>-439</v>
      </c>
    </row>
    <row r="1905" spans="1:11" x14ac:dyDescent="0.3">
      <c r="A1905" s="100" t="s">
        <v>142</v>
      </c>
      <c r="B1905" s="100" t="s">
        <v>67</v>
      </c>
      <c r="C1905" s="100" t="s">
        <v>91</v>
      </c>
      <c r="D1905" s="101">
        <v>44075</v>
      </c>
      <c r="E1905" s="100" t="s">
        <v>649</v>
      </c>
      <c r="F1905" s="100" t="s">
        <v>234</v>
      </c>
      <c r="G1905" s="100" t="s">
        <v>651</v>
      </c>
      <c r="H1905" s="100" t="s">
        <v>848</v>
      </c>
      <c r="I1905" s="100">
        <v>2500</v>
      </c>
      <c r="J1905" s="100"/>
      <c r="K1905" s="100">
        <v>-2500</v>
      </c>
    </row>
    <row r="1906" spans="1:11" x14ac:dyDescent="0.3">
      <c r="A1906" s="100" t="s">
        <v>142</v>
      </c>
      <c r="B1906" s="100" t="s">
        <v>67</v>
      </c>
      <c r="C1906" s="100" t="s">
        <v>91</v>
      </c>
      <c r="D1906" s="101">
        <v>44112</v>
      </c>
      <c r="E1906" s="100" t="s">
        <v>919</v>
      </c>
      <c r="F1906" s="100" t="s">
        <v>234</v>
      </c>
      <c r="G1906" s="100" t="s">
        <v>1213</v>
      </c>
      <c r="H1906" s="100" t="s">
        <v>1329</v>
      </c>
      <c r="I1906" s="100">
        <v>13.51</v>
      </c>
      <c r="J1906" s="100"/>
      <c r="K1906" s="100">
        <v>-13.51</v>
      </c>
    </row>
    <row r="1907" spans="1:11" x14ac:dyDescent="0.3">
      <c r="A1907" s="100" t="s">
        <v>142</v>
      </c>
      <c r="B1907" s="100" t="s">
        <v>67</v>
      </c>
      <c r="C1907" s="100" t="s">
        <v>91</v>
      </c>
      <c r="D1907" s="101">
        <v>44112</v>
      </c>
      <c r="E1907" s="100" t="s">
        <v>919</v>
      </c>
      <c r="F1907" s="100" t="s">
        <v>234</v>
      </c>
      <c r="G1907" s="100" t="s">
        <v>1213</v>
      </c>
      <c r="H1907" s="100" t="s">
        <v>1328</v>
      </c>
      <c r="I1907" s="100">
        <v>320.99</v>
      </c>
      <c r="J1907" s="100"/>
      <c r="K1907" s="100">
        <v>-320.99</v>
      </c>
    </row>
    <row r="1908" spans="1:11" x14ac:dyDescent="0.3">
      <c r="A1908" s="100" t="s">
        <v>142</v>
      </c>
      <c r="B1908" s="100" t="s">
        <v>67</v>
      </c>
      <c r="C1908" s="100" t="s">
        <v>91</v>
      </c>
      <c r="D1908" s="101">
        <v>44112</v>
      </c>
      <c r="E1908" s="100" t="s">
        <v>919</v>
      </c>
      <c r="F1908" s="100" t="s">
        <v>234</v>
      </c>
      <c r="G1908" s="100" t="s">
        <v>1213</v>
      </c>
      <c r="H1908" s="100" t="s">
        <v>797</v>
      </c>
      <c r="I1908" s="100">
        <v>7.54</v>
      </c>
      <c r="J1908" s="100"/>
      <c r="K1908" s="100">
        <v>-7.54</v>
      </c>
    </row>
    <row r="1909" spans="1:11" x14ac:dyDescent="0.3">
      <c r="A1909" s="100" t="s">
        <v>142</v>
      </c>
      <c r="B1909" s="100" t="s">
        <v>67</v>
      </c>
      <c r="C1909" s="100" t="s">
        <v>91</v>
      </c>
      <c r="D1909" s="101">
        <v>44112</v>
      </c>
      <c r="E1909" s="100" t="s">
        <v>919</v>
      </c>
      <c r="F1909" s="100" t="s">
        <v>234</v>
      </c>
      <c r="G1909" s="100" t="s">
        <v>1213</v>
      </c>
      <c r="H1909" s="100" t="s">
        <v>1330</v>
      </c>
      <c r="I1909" s="100">
        <v>2575</v>
      </c>
      <c r="J1909" s="100"/>
      <c r="K1909" s="100">
        <v>-2575</v>
      </c>
    </row>
    <row r="1910" spans="1:11" x14ac:dyDescent="0.3">
      <c r="A1910" s="100" t="s">
        <v>142</v>
      </c>
      <c r="B1910" s="100" t="s">
        <v>67</v>
      </c>
      <c r="C1910" s="100" t="s">
        <v>91</v>
      </c>
      <c r="D1910" s="101">
        <v>44141</v>
      </c>
      <c r="E1910" s="100" t="s">
        <v>985</v>
      </c>
      <c r="F1910" s="100" t="s">
        <v>234</v>
      </c>
      <c r="G1910" s="100" t="s">
        <v>1237</v>
      </c>
      <c r="H1910" s="100" t="s">
        <v>1331</v>
      </c>
      <c r="I1910" s="100">
        <v>112</v>
      </c>
      <c r="J1910" s="100"/>
      <c r="K1910" s="100">
        <v>-112</v>
      </c>
    </row>
    <row r="1911" spans="1:11" x14ac:dyDescent="0.3">
      <c r="A1911" s="100" t="s">
        <v>142</v>
      </c>
      <c r="B1911" s="100" t="s">
        <v>67</v>
      </c>
      <c r="C1911" s="100" t="s">
        <v>91</v>
      </c>
      <c r="D1911" s="101">
        <v>44141</v>
      </c>
      <c r="E1911" s="100" t="s">
        <v>985</v>
      </c>
      <c r="F1911" s="100" t="s">
        <v>234</v>
      </c>
      <c r="G1911" s="100" t="s">
        <v>1237</v>
      </c>
      <c r="H1911" s="100" t="s">
        <v>1329</v>
      </c>
      <c r="I1911" s="100">
        <v>45</v>
      </c>
      <c r="J1911" s="100"/>
      <c r="K1911" s="100">
        <v>-45</v>
      </c>
    </row>
    <row r="1912" spans="1:11" x14ac:dyDescent="0.3">
      <c r="A1912" s="100" t="s">
        <v>142</v>
      </c>
      <c r="B1912" s="100" t="s">
        <v>67</v>
      </c>
      <c r="C1912" s="100" t="s">
        <v>91</v>
      </c>
      <c r="D1912" s="101">
        <v>44141</v>
      </c>
      <c r="E1912" s="100" t="s">
        <v>985</v>
      </c>
      <c r="F1912" s="100" t="s">
        <v>234</v>
      </c>
      <c r="G1912" s="100" t="s">
        <v>1237</v>
      </c>
      <c r="H1912" s="100" t="s">
        <v>1320</v>
      </c>
      <c r="I1912" s="100">
        <v>80</v>
      </c>
      <c r="J1912" s="100"/>
      <c r="K1912" s="100">
        <v>-80</v>
      </c>
    </row>
    <row r="1913" spans="1:11" x14ac:dyDescent="0.3">
      <c r="A1913" s="100" t="s">
        <v>142</v>
      </c>
      <c r="B1913" s="100" t="s">
        <v>67</v>
      </c>
      <c r="C1913" s="100" t="s">
        <v>91</v>
      </c>
      <c r="D1913" s="101">
        <v>44158</v>
      </c>
      <c r="E1913" s="100" t="s">
        <v>1167</v>
      </c>
      <c r="F1913" s="100" t="s">
        <v>234</v>
      </c>
      <c r="G1913" s="100" t="s">
        <v>1169</v>
      </c>
      <c r="H1913" s="100" t="s">
        <v>1332</v>
      </c>
      <c r="I1913" s="100">
        <v>780</v>
      </c>
      <c r="J1913" s="100"/>
      <c r="K1913" s="100">
        <v>-780</v>
      </c>
    </row>
    <row r="1914" spans="1:11" x14ac:dyDescent="0.3">
      <c r="A1914" s="100" t="s">
        <v>142</v>
      </c>
      <c r="B1914" s="100" t="s">
        <v>228</v>
      </c>
      <c r="C1914" s="100" t="s">
        <v>141</v>
      </c>
      <c r="D1914" s="101">
        <v>44167</v>
      </c>
      <c r="E1914" s="100" t="s">
        <v>1466</v>
      </c>
      <c r="F1914" s="100" t="s">
        <v>234</v>
      </c>
      <c r="G1914" s="100" t="s">
        <v>1468</v>
      </c>
      <c r="H1914" s="100" t="s">
        <v>1543</v>
      </c>
      <c r="I1914" s="100">
        <v>200</v>
      </c>
      <c r="J1914" s="100"/>
      <c r="K1914" s="100">
        <v>-200</v>
      </c>
    </row>
    <row r="1915" spans="1:11" x14ac:dyDescent="0.3">
      <c r="A1915" s="100" t="s">
        <v>142</v>
      </c>
      <c r="B1915" s="100" t="s">
        <v>228</v>
      </c>
      <c r="C1915" s="100" t="s">
        <v>141</v>
      </c>
      <c r="D1915" s="101">
        <v>44169</v>
      </c>
      <c r="E1915" s="100" t="s">
        <v>1469</v>
      </c>
      <c r="F1915" s="100" t="s">
        <v>234</v>
      </c>
      <c r="G1915" s="100" t="s">
        <v>1471</v>
      </c>
      <c r="H1915" s="100" t="s">
        <v>1544</v>
      </c>
      <c r="I1915" s="100">
        <v>273</v>
      </c>
      <c r="J1915" s="100"/>
      <c r="K1915" s="100">
        <v>-273</v>
      </c>
    </row>
    <row r="1916" spans="1:11" x14ac:dyDescent="0.3">
      <c r="A1916" s="100" t="s">
        <v>142</v>
      </c>
      <c r="B1916" s="100" t="s">
        <v>191</v>
      </c>
      <c r="C1916" s="100" t="s">
        <v>230</v>
      </c>
      <c r="D1916" s="101">
        <v>44043</v>
      </c>
      <c r="E1916" s="100" t="s">
        <v>271</v>
      </c>
      <c r="F1916" s="100" t="s">
        <v>236</v>
      </c>
      <c r="G1916" s="100" t="s">
        <v>272</v>
      </c>
      <c r="H1916" s="100" t="s">
        <v>315</v>
      </c>
      <c r="I1916" s="100">
        <v>654.16999999999996</v>
      </c>
      <c r="J1916" s="100"/>
      <c r="K1916" s="100">
        <v>-654.16999999999996</v>
      </c>
    </row>
    <row r="1917" spans="1:11" x14ac:dyDescent="0.3">
      <c r="A1917" s="100" t="s">
        <v>142</v>
      </c>
      <c r="B1917" s="100" t="s">
        <v>191</v>
      </c>
      <c r="C1917" s="100" t="s">
        <v>230</v>
      </c>
      <c r="D1917" s="101">
        <v>44074</v>
      </c>
      <c r="E1917" s="100" t="s">
        <v>369</v>
      </c>
      <c r="F1917" s="100" t="s">
        <v>366</v>
      </c>
      <c r="G1917" s="100" t="s">
        <v>370</v>
      </c>
      <c r="H1917" s="100" t="s">
        <v>528</v>
      </c>
      <c r="I1917" s="100">
        <v>646.79999999999995</v>
      </c>
      <c r="J1917" s="100"/>
      <c r="K1917" s="100">
        <v>-646.79999999999995</v>
      </c>
    </row>
    <row r="1918" spans="1:11" x14ac:dyDescent="0.3">
      <c r="A1918" s="100" t="s">
        <v>142</v>
      </c>
      <c r="B1918" s="100" t="s">
        <v>191</v>
      </c>
      <c r="C1918" s="100" t="s">
        <v>230</v>
      </c>
      <c r="D1918" s="101">
        <v>44104</v>
      </c>
      <c r="E1918" s="100" t="s">
        <v>544</v>
      </c>
      <c r="F1918" s="100" t="s">
        <v>236</v>
      </c>
      <c r="G1918" s="100" t="s">
        <v>545</v>
      </c>
      <c r="H1918" s="100" t="s">
        <v>547</v>
      </c>
      <c r="I1918" s="100">
        <v>649.87</v>
      </c>
      <c r="J1918" s="100"/>
      <c r="K1918" s="100">
        <v>-649.87</v>
      </c>
    </row>
    <row r="1919" spans="1:11" x14ac:dyDescent="0.3">
      <c r="A1919" s="100" t="s">
        <v>142</v>
      </c>
      <c r="B1919" s="100" t="s">
        <v>191</v>
      </c>
      <c r="C1919" s="100" t="s">
        <v>230</v>
      </c>
      <c r="D1919" s="101">
        <v>44135</v>
      </c>
      <c r="E1919" s="100" t="s">
        <v>867</v>
      </c>
      <c r="F1919" s="100" t="s">
        <v>366</v>
      </c>
      <c r="G1919" s="100" t="s">
        <v>868</v>
      </c>
      <c r="H1919" s="100" t="s">
        <v>869</v>
      </c>
      <c r="I1919" s="100">
        <v>594.72</v>
      </c>
      <c r="J1919" s="100"/>
      <c r="K1919" s="100">
        <v>-594.72</v>
      </c>
    </row>
    <row r="1920" spans="1:11" x14ac:dyDescent="0.3">
      <c r="A1920" s="100" t="s">
        <v>142</v>
      </c>
      <c r="B1920" s="100" t="s">
        <v>191</v>
      </c>
      <c r="C1920" s="100" t="s">
        <v>230</v>
      </c>
      <c r="D1920" s="101">
        <v>44135</v>
      </c>
      <c r="E1920" s="100" t="s">
        <v>1333</v>
      </c>
      <c r="F1920" s="100" t="s">
        <v>366</v>
      </c>
      <c r="G1920" s="100" t="s">
        <v>1334</v>
      </c>
      <c r="H1920" s="100" t="s">
        <v>230</v>
      </c>
      <c r="I1920" s="100">
        <v>68.39</v>
      </c>
      <c r="J1920" s="100"/>
      <c r="K1920" s="100">
        <v>-68.39</v>
      </c>
    </row>
    <row r="1921" spans="1:11" x14ac:dyDescent="0.3">
      <c r="A1921" s="100" t="s">
        <v>142</v>
      </c>
      <c r="B1921" s="100" t="s">
        <v>191</v>
      </c>
      <c r="C1921" s="100" t="s">
        <v>230</v>
      </c>
      <c r="D1921" s="101">
        <v>44165</v>
      </c>
      <c r="E1921" s="100" t="s">
        <v>873</v>
      </c>
      <c r="F1921" s="100" t="s">
        <v>366</v>
      </c>
      <c r="G1921" s="100" t="s">
        <v>874</v>
      </c>
      <c r="H1921" s="100" t="s">
        <v>875</v>
      </c>
      <c r="I1921" s="100">
        <v>656.09</v>
      </c>
      <c r="J1921" s="100"/>
      <c r="K1921" s="100">
        <v>-656.09</v>
      </c>
    </row>
    <row r="1922" spans="1:11" x14ac:dyDescent="0.3">
      <c r="A1922" s="100" t="s">
        <v>142</v>
      </c>
      <c r="B1922" s="100" t="s">
        <v>191</v>
      </c>
      <c r="C1922" s="100" t="s">
        <v>230</v>
      </c>
      <c r="D1922" s="101">
        <v>44196</v>
      </c>
      <c r="E1922" s="100" t="s">
        <v>1384</v>
      </c>
      <c r="F1922" s="100" t="s">
        <v>366</v>
      </c>
      <c r="G1922" s="100" t="s">
        <v>1385</v>
      </c>
      <c r="H1922" s="100" t="s">
        <v>1386</v>
      </c>
      <c r="I1922" s="100">
        <v>669.16</v>
      </c>
      <c r="J1922" s="100"/>
      <c r="K1922" s="100">
        <v>-669.16</v>
      </c>
    </row>
    <row r="1923" spans="1:11" x14ac:dyDescent="0.3">
      <c r="A1923" s="100" t="s">
        <v>142</v>
      </c>
      <c r="B1923" s="100" t="s">
        <v>191</v>
      </c>
      <c r="C1923" s="100" t="s">
        <v>230</v>
      </c>
      <c r="D1923" s="101">
        <v>44227</v>
      </c>
      <c r="E1923" s="100" t="s">
        <v>1570</v>
      </c>
      <c r="F1923" s="100" t="s">
        <v>236</v>
      </c>
      <c r="G1923" s="100" t="s">
        <v>1571</v>
      </c>
      <c r="H1923" s="100" t="s">
        <v>1650</v>
      </c>
      <c r="I1923" s="100">
        <v>662.36</v>
      </c>
      <c r="J1923" s="100"/>
      <c r="K1923" s="100">
        <v>-662.36</v>
      </c>
    </row>
    <row r="1924" spans="1:11" x14ac:dyDescent="0.3">
      <c r="A1924" s="100" t="s">
        <v>142</v>
      </c>
      <c r="B1924" s="100" t="s">
        <v>100</v>
      </c>
      <c r="C1924" s="100" t="s">
        <v>231</v>
      </c>
      <c r="D1924" s="101">
        <v>44043</v>
      </c>
      <c r="E1924" s="100" t="s">
        <v>271</v>
      </c>
      <c r="F1924" s="100" t="s">
        <v>236</v>
      </c>
      <c r="G1924" s="100" t="s">
        <v>272</v>
      </c>
      <c r="H1924" s="100" t="s">
        <v>273</v>
      </c>
      <c r="I1924" s="100">
        <v>313.94</v>
      </c>
      <c r="J1924" s="100"/>
      <c r="K1924" s="100">
        <v>-313.94</v>
      </c>
    </row>
    <row r="1925" spans="1:11" x14ac:dyDescent="0.3">
      <c r="A1925" s="100" t="s">
        <v>142</v>
      </c>
      <c r="B1925" s="100" t="s">
        <v>100</v>
      </c>
      <c r="C1925" s="100" t="s">
        <v>231</v>
      </c>
      <c r="D1925" s="101">
        <v>44074</v>
      </c>
      <c r="E1925" s="100" t="s">
        <v>369</v>
      </c>
      <c r="F1925" s="100" t="s">
        <v>366</v>
      </c>
      <c r="G1925" s="100" t="s">
        <v>370</v>
      </c>
      <c r="H1925" s="100" t="s">
        <v>371</v>
      </c>
      <c r="I1925" s="100">
        <v>321.31</v>
      </c>
      <c r="J1925" s="100"/>
      <c r="K1925" s="100">
        <v>-321.31</v>
      </c>
    </row>
    <row r="1926" spans="1:11" x14ac:dyDescent="0.3">
      <c r="A1926" s="100" t="s">
        <v>142</v>
      </c>
      <c r="B1926" s="100" t="s">
        <v>100</v>
      </c>
      <c r="C1926" s="100" t="s">
        <v>231</v>
      </c>
      <c r="D1926" s="101">
        <v>44104</v>
      </c>
      <c r="E1926" s="100" t="s">
        <v>544</v>
      </c>
      <c r="F1926" s="100" t="s">
        <v>236</v>
      </c>
      <c r="G1926" s="100" t="s">
        <v>545</v>
      </c>
      <c r="H1926" s="100" t="s">
        <v>849</v>
      </c>
      <c r="I1926" s="100">
        <v>318.24</v>
      </c>
      <c r="J1926" s="100"/>
      <c r="K1926" s="100">
        <v>-318.24</v>
      </c>
    </row>
    <row r="1927" spans="1:11" x14ac:dyDescent="0.3">
      <c r="A1927" s="100" t="s">
        <v>142</v>
      </c>
      <c r="B1927" s="100" t="s">
        <v>100</v>
      </c>
      <c r="C1927" s="100" t="s">
        <v>231</v>
      </c>
      <c r="D1927" s="101">
        <v>44135</v>
      </c>
      <c r="E1927" s="100" t="s">
        <v>867</v>
      </c>
      <c r="F1927" s="100" t="s">
        <v>366</v>
      </c>
      <c r="G1927" s="100" t="s">
        <v>868</v>
      </c>
      <c r="H1927" s="100" t="s">
        <v>1335</v>
      </c>
      <c r="I1927" s="100">
        <v>373.39</v>
      </c>
      <c r="J1927" s="100"/>
      <c r="K1927" s="100">
        <v>-373.39</v>
      </c>
    </row>
    <row r="1928" spans="1:11" x14ac:dyDescent="0.3">
      <c r="A1928" s="100" t="s">
        <v>142</v>
      </c>
      <c r="B1928" s="100" t="s">
        <v>100</v>
      </c>
      <c r="C1928" s="100" t="s">
        <v>231</v>
      </c>
      <c r="D1928" s="101">
        <v>44135</v>
      </c>
      <c r="E1928" s="100" t="s">
        <v>1333</v>
      </c>
      <c r="F1928" s="100" t="s">
        <v>366</v>
      </c>
      <c r="G1928" s="100" t="s">
        <v>1334</v>
      </c>
      <c r="H1928" s="100" t="s">
        <v>231</v>
      </c>
      <c r="I1928" s="100"/>
      <c r="J1928" s="100">
        <v>68.39</v>
      </c>
      <c r="K1928" s="100">
        <v>68.39</v>
      </c>
    </row>
    <row r="1929" spans="1:11" x14ac:dyDescent="0.3">
      <c r="A1929" s="100" t="s">
        <v>142</v>
      </c>
      <c r="B1929" s="100" t="s">
        <v>100</v>
      </c>
      <c r="C1929" s="100" t="s">
        <v>231</v>
      </c>
      <c r="D1929" s="101">
        <v>44165</v>
      </c>
      <c r="E1929" s="100" t="s">
        <v>873</v>
      </c>
      <c r="F1929" s="100" t="s">
        <v>366</v>
      </c>
      <c r="G1929" s="100" t="s">
        <v>874</v>
      </c>
      <c r="H1929" s="100" t="s">
        <v>1336</v>
      </c>
      <c r="I1929" s="100">
        <v>312.02</v>
      </c>
      <c r="J1929" s="100"/>
      <c r="K1929" s="100">
        <v>-312.02</v>
      </c>
    </row>
    <row r="1930" spans="1:11" x14ac:dyDescent="0.3">
      <c r="A1930" s="100" t="s">
        <v>142</v>
      </c>
      <c r="B1930" s="100" t="s">
        <v>100</v>
      </c>
      <c r="C1930" s="100" t="s">
        <v>231</v>
      </c>
      <c r="D1930" s="101">
        <v>44196</v>
      </c>
      <c r="E1930" s="100" t="s">
        <v>1384</v>
      </c>
      <c r="F1930" s="100" t="s">
        <v>366</v>
      </c>
      <c r="G1930" s="100" t="s">
        <v>1385</v>
      </c>
      <c r="H1930" s="100" t="s">
        <v>1545</v>
      </c>
      <c r="I1930" s="100">
        <v>298.95</v>
      </c>
      <c r="J1930" s="100"/>
      <c r="K1930" s="100">
        <v>-298.95</v>
      </c>
    </row>
    <row r="1931" spans="1:11" x14ac:dyDescent="0.3">
      <c r="A1931" s="100" t="s">
        <v>142</v>
      </c>
      <c r="B1931" s="100" t="s">
        <v>100</v>
      </c>
      <c r="C1931" s="100" t="s">
        <v>231</v>
      </c>
      <c r="D1931" s="101">
        <v>44227</v>
      </c>
      <c r="E1931" s="100" t="s">
        <v>1570</v>
      </c>
      <c r="F1931" s="100" t="s">
        <v>236</v>
      </c>
      <c r="G1931" s="100" t="s">
        <v>1571</v>
      </c>
      <c r="H1931" s="100" t="s">
        <v>1651</v>
      </c>
      <c r="I1931" s="100">
        <v>305.75</v>
      </c>
      <c r="J1931" s="100"/>
      <c r="K1931" s="100">
        <v>-305.75</v>
      </c>
    </row>
    <row r="1932" spans="1:11" x14ac:dyDescent="0.3">
      <c r="A1932" s="100" t="s">
        <v>354</v>
      </c>
      <c r="B1932" s="100" t="s">
        <v>850</v>
      </c>
      <c r="C1932" s="100" t="s">
        <v>851</v>
      </c>
      <c r="D1932" s="101">
        <v>44104</v>
      </c>
      <c r="E1932" s="100" t="s">
        <v>852</v>
      </c>
      <c r="F1932" s="100" t="s">
        <v>236</v>
      </c>
      <c r="G1932" s="100" t="s">
        <v>853</v>
      </c>
      <c r="H1932" s="100" t="s">
        <v>851</v>
      </c>
      <c r="I1932" s="100">
        <v>3125</v>
      </c>
      <c r="J1932" s="100"/>
      <c r="K1932" s="100">
        <v>-3125</v>
      </c>
    </row>
    <row r="1933" spans="1:11" x14ac:dyDescent="0.3">
      <c r="A1933" s="100" t="s">
        <v>354</v>
      </c>
      <c r="B1933" s="100" t="s">
        <v>850</v>
      </c>
      <c r="C1933" s="100" t="s">
        <v>851</v>
      </c>
      <c r="D1933" s="101">
        <v>44135</v>
      </c>
      <c r="E1933" s="100" t="s">
        <v>1337</v>
      </c>
      <c r="F1933" s="100" t="s">
        <v>366</v>
      </c>
      <c r="G1933" s="100" t="s">
        <v>1338</v>
      </c>
      <c r="H1933" s="100" t="s">
        <v>851</v>
      </c>
      <c r="I1933" s="100">
        <v>3124</v>
      </c>
      <c r="J1933" s="100"/>
      <c r="K1933" s="100">
        <v>-3124</v>
      </c>
    </row>
    <row r="1934" spans="1:11" x14ac:dyDescent="0.3">
      <c r="A1934" s="100" t="s">
        <v>354</v>
      </c>
      <c r="B1934" s="100" t="s">
        <v>850</v>
      </c>
      <c r="C1934" s="100" t="s">
        <v>851</v>
      </c>
      <c r="D1934" s="101">
        <v>44135</v>
      </c>
      <c r="E1934" s="100" t="s">
        <v>973</v>
      </c>
      <c r="F1934" s="100" t="s">
        <v>366</v>
      </c>
      <c r="G1934" s="100" t="s">
        <v>974</v>
      </c>
      <c r="H1934" s="100" t="s">
        <v>1196</v>
      </c>
      <c r="I1934" s="100"/>
      <c r="J1934" s="100">
        <v>3125</v>
      </c>
      <c r="K1934" s="100">
        <v>3125</v>
      </c>
    </row>
    <row r="1935" spans="1:11" x14ac:dyDescent="0.3">
      <c r="A1935" s="100" t="s">
        <v>354</v>
      </c>
      <c r="B1935" s="100" t="s">
        <v>850</v>
      </c>
      <c r="C1935" s="100" t="s">
        <v>851</v>
      </c>
      <c r="D1935" s="101">
        <v>44165</v>
      </c>
      <c r="E1935" s="100" t="s">
        <v>1339</v>
      </c>
      <c r="F1935" s="100" t="s">
        <v>366</v>
      </c>
      <c r="G1935" s="100" t="s">
        <v>1338</v>
      </c>
      <c r="H1935" s="100" t="s">
        <v>851</v>
      </c>
      <c r="I1935" s="100">
        <v>3132</v>
      </c>
      <c r="J1935" s="100"/>
      <c r="K1935" s="100">
        <v>-3132</v>
      </c>
    </row>
    <row r="1936" spans="1:11" x14ac:dyDescent="0.3">
      <c r="A1936" s="100" t="s">
        <v>354</v>
      </c>
      <c r="B1936" s="100" t="s">
        <v>850</v>
      </c>
      <c r="C1936" s="100" t="s">
        <v>851</v>
      </c>
      <c r="D1936" s="101">
        <v>44165</v>
      </c>
      <c r="E1936" s="100" t="s">
        <v>1031</v>
      </c>
      <c r="F1936" s="100" t="s">
        <v>366</v>
      </c>
      <c r="G1936" s="100" t="s">
        <v>1032</v>
      </c>
      <c r="H1936" s="100" t="s">
        <v>1197</v>
      </c>
      <c r="I1936" s="100"/>
      <c r="J1936" s="100">
        <v>3124</v>
      </c>
      <c r="K1936" s="100">
        <v>3124</v>
      </c>
    </row>
    <row r="1937" spans="1:11" x14ac:dyDescent="0.3">
      <c r="A1937" s="100" t="s">
        <v>354</v>
      </c>
      <c r="B1937" s="100" t="s">
        <v>850</v>
      </c>
      <c r="C1937" s="100" t="s">
        <v>851</v>
      </c>
      <c r="D1937" s="101">
        <v>44227</v>
      </c>
      <c r="E1937" s="100" t="s">
        <v>1575</v>
      </c>
      <c r="F1937" s="100" t="s">
        <v>236</v>
      </c>
      <c r="G1937" s="100" t="s">
        <v>853</v>
      </c>
      <c r="H1937" s="100" t="s">
        <v>851</v>
      </c>
      <c r="I1937" s="100">
        <v>2043</v>
      </c>
      <c r="J1937" s="100"/>
      <c r="K1937" s="100">
        <v>-2043</v>
      </c>
    </row>
    <row r="1938" spans="1:11" x14ac:dyDescent="0.3">
      <c r="A1938" s="100" t="s">
        <v>354</v>
      </c>
      <c r="B1938" s="100" t="s">
        <v>850</v>
      </c>
      <c r="C1938" s="100" t="s">
        <v>851</v>
      </c>
      <c r="D1938" s="101">
        <v>44227</v>
      </c>
      <c r="E1938" s="100" t="s">
        <v>1562</v>
      </c>
      <c r="F1938" s="100" t="s">
        <v>236</v>
      </c>
      <c r="G1938" s="100" t="s">
        <v>1563</v>
      </c>
      <c r="H1938" s="100" t="s">
        <v>1713</v>
      </c>
      <c r="I1938" s="100"/>
      <c r="J1938" s="100">
        <v>3132</v>
      </c>
      <c r="K1938" s="100">
        <v>3132</v>
      </c>
    </row>
    <row r="1939" spans="1:11" x14ac:dyDescent="0.3">
      <c r="A1939" s="100" t="s">
        <v>354</v>
      </c>
      <c r="B1939" s="100" t="s">
        <v>854</v>
      </c>
      <c r="C1939" s="100" t="s">
        <v>440</v>
      </c>
      <c r="D1939" s="101">
        <v>44104</v>
      </c>
      <c r="E1939" s="100" t="s">
        <v>630</v>
      </c>
      <c r="F1939" s="100" t="s">
        <v>236</v>
      </c>
      <c r="G1939" s="100" t="s">
        <v>631</v>
      </c>
      <c r="H1939" s="100" t="s">
        <v>739</v>
      </c>
      <c r="I1939" s="100">
        <v>6326</v>
      </c>
      <c r="J1939" s="100"/>
      <c r="K1939" s="100">
        <v>-6326</v>
      </c>
    </row>
    <row r="1940" spans="1:11" x14ac:dyDescent="0.3">
      <c r="A1940" s="100" t="s">
        <v>354</v>
      </c>
      <c r="B1940" s="100" t="s">
        <v>854</v>
      </c>
      <c r="C1940" s="100" t="s">
        <v>440</v>
      </c>
      <c r="D1940" s="101">
        <v>44135</v>
      </c>
      <c r="E1940" s="100" t="s">
        <v>973</v>
      </c>
      <c r="F1940" s="100" t="s">
        <v>366</v>
      </c>
      <c r="G1940" s="100" t="s">
        <v>974</v>
      </c>
      <c r="H1940" s="100" t="s">
        <v>1196</v>
      </c>
      <c r="I1940" s="100">
        <v>3125</v>
      </c>
      <c r="J1940" s="100"/>
      <c r="K1940" s="100">
        <v>-3125</v>
      </c>
    </row>
    <row r="1941" spans="1:11" x14ac:dyDescent="0.3">
      <c r="A1941" s="100" t="s">
        <v>354</v>
      </c>
      <c r="B1941" s="100" t="s">
        <v>854</v>
      </c>
      <c r="C1941" s="100" t="s">
        <v>440</v>
      </c>
      <c r="D1941" s="101">
        <v>44165</v>
      </c>
      <c r="E1941" s="100" t="s">
        <v>1031</v>
      </c>
      <c r="F1941" s="100" t="s">
        <v>366</v>
      </c>
      <c r="G1941" s="100" t="s">
        <v>1032</v>
      </c>
      <c r="H1941" s="100" t="s">
        <v>1197</v>
      </c>
      <c r="I1941" s="100">
        <v>3124</v>
      </c>
      <c r="J1941" s="100"/>
      <c r="K1941" s="100">
        <v>-3124</v>
      </c>
    </row>
    <row r="1942" spans="1:11" x14ac:dyDescent="0.3">
      <c r="A1942" s="100" t="s">
        <v>354</v>
      </c>
      <c r="B1942" s="100" t="s">
        <v>854</v>
      </c>
      <c r="C1942" s="100" t="s">
        <v>440</v>
      </c>
      <c r="D1942" s="101">
        <v>44196</v>
      </c>
      <c r="E1942" s="100" t="s">
        <v>1445</v>
      </c>
      <c r="F1942" s="100" t="s">
        <v>366</v>
      </c>
      <c r="G1942" s="100" t="s">
        <v>1446</v>
      </c>
      <c r="H1942" s="100" t="s">
        <v>1546</v>
      </c>
      <c r="I1942" s="100">
        <v>3132</v>
      </c>
      <c r="J1942" s="100"/>
      <c r="K1942" s="100">
        <v>-3132</v>
      </c>
    </row>
    <row r="1943" spans="1:11" x14ac:dyDescent="0.3">
      <c r="A1943" s="100" t="s">
        <v>354</v>
      </c>
      <c r="B1943" s="100" t="s">
        <v>854</v>
      </c>
      <c r="C1943" s="100" t="s">
        <v>440</v>
      </c>
      <c r="D1943" s="101">
        <v>44227</v>
      </c>
      <c r="E1943" s="100" t="s">
        <v>1562</v>
      </c>
      <c r="F1943" s="100" t="s">
        <v>236</v>
      </c>
      <c r="G1943" s="100" t="s">
        <v>1563</v>
      </c>
      <c r="H1943" s="100" t="s">
        <v>1713</v>
      </c>
      <c r="I1943" s="100">
        <v>3132</v>
      </c>
      <c r="J1943" s="100"/>
      <c r="K1943" s="100">
        <v>-3132</v>
      </c>
    </row>
    <row r="1944" spans="1:11" x14ac:dyDescent="0.3">
      <c r="A1944" s="100" t="s">
        <v>140</v>
      </c>
      <c r="B1944" s="100" t="s">
        <v>82</v>
      </c>
      <c r="C1944" s="100" t="s">
        <v>194</v>
      </c>
      <c r="D1944" s="101">
        <v>44104</v>
      </c>
      <c r="E1944" s="100" t="s">
        <v>630</v>
      </c>
      <c r="F1944" s="100" t="s">
        <v>236</v>
      </c>
      <c r="G1944" s="100" t="s">
        <v>631</v>
      </c>
      <c r="H1944" s="100" t="s">
        <v>739</v>
      </c>
      <c r="I1944" s="100"/>
      <c r="J1944" s="100">
        <v>6326</v>
      </c>
      <c r="K1944" s="100">
        <v>6326</v>
      </c>
    </row>
    <row r="1945" spans="1:11" x14ac:dyDescent="0.3">
      <c r="A1945" s="100" t="s">
        <v>140</v>
      </c>
      <c r="B1945" s="100" t="s">
        <v>82</v>
      </c>
      <c r="C1945" s="100" t="s">
        <v>194</v>
      </c>
      <c r="D1945" s="101">
        <v>44104</v>
      </c>
      <c r="E1945" s="100" t="s">
        <v>852</v>
      </c>
      <c r="F1945" s="100" t="s">
        <v>236</v>
      </c>
      <c r="G1945" s="100" t="s">
        <v>853</v>
      </c>
      <c r="H1945" s="100" t="s">
        <v>194</v>
      </c>
      <c r="I1945" s="100"/>
      <c r="J1945" s="100">
        <v>3125</v>
      </c>
      <c r="K1945" s="100">
        <v>3125</v>
      </c>
    </row>
    <row r="1946" spans="1:11" x14ac:dyDescent="0.3">
      <c r="A1946" s="100" t="s">
        <v>140</v>
      </c>
      <c r="B1946" s="100" t="s">
        <v>82</v>
      </c>
      <c r="C1946" s="100" t="s">
        <v>194</v>
      </c>
      <c r="D1946" s="101">
        <v>44135</v>
      </c>
      <c r="E1946" s="100" t="s">
        <v>1337</v>
      </c>
      <c r="F1946" s="100" t="s">
        <v>366</v>
      </c>
      <c r="G1946" s="100" t="s">
        <v>1338</v>
      </c>
      <c r="H1946" s="100" t="s">
        <v>194</v>
      </c>
      <c r="I1946" s="100"/>
      <c r="J1946" s="100">
        <v>3124</v>
      </c>
      <c r="K1946" s="100">
        <v>3124</v>
      </c>
    </row>
    <row r="1947" spans="1:11" x14ac:dyDescent="0.3">
      <c r="A1947" s="100" t="s">
        <v>140</v>
      </c>
      <c r="B1947" s="100" t="s">
        <v>82</v>
      </c>
      <c r="C1947" s="100" t="s">
        <v>194</v>
      </c>
      <c r="D1947" s="101">
        <v>44165</v>
      </c>
      <c r="E1947" s="100" t="s">
        <v>1339</v>
      </c>
      <c r="F1947" s="100" t="s">
        <v>366</v>
      </c>
      <c r="G1947" s="100" t="s">
        <v>1338</v>
      </c>
      <c r="H1947" s="100" t="s">
        <v>194</v>
      </c>
      <c r="I1947" s="100"/>
      <c r="J1947" s="100">
        <v>3132</v>
      </c>
      <c r="K1947" s="100">
        <v>3132</v>
      </c>
    </row>
    <row r="1948" spans="1:11" x14ac:dyDescent="0.3">
      <c r="A1948" s="100" t="s">
        <v>140</v>
      </c>
      <c r="B1948" s="100" t="s">
        <v>82</v>
      </c>
      <c r="C1948" s="100" t="s">
        <v>194</v>
      </c>
      <c r="D1948" s="101">
        <v>44196</v>
      </c>
      <c r="E1948" s="100" t="s">
        <v>1445</v>
      </c>
      <c r="F1948" s="100" t="s">
        <v>366</v>
      </c>
      <c r="G1948" s="100" t="s">
        <v>1446</v>
      </c>
      <c r="H1948" s="100" t="s">
        <v>1546</v>
      </c>
      <c r="I1948" s="100"/>
      <c r="J1948" s="100">
        <v>3132</v>
      </c>
      <c r="K1948" s="100">
        <v>3132</v>
      </c>
    </row>
    <row r="1949" spans="1:11" x14ac:dyDescent="0.3">
      <c r="A1949" s="100" t="s">
        <v>140</v>
      </c>
      <c r="B1949" s="100" t="s">
        <v>82</v>
      </c>
      <c r="C1949" s="100" t="s">
        <v>194</v>
      </c>
      <c r="D1949" s="101">
        <v>44227</v>
      </c>
      <c r="E1949" s="100" t="s">
        <v>1575</v>
      </c>
      <c r="F1949" s="100" t="s">
        <v>236</v>
      </c>
      <c r="G1949" s="100" t="s">
        <v>853</v>
      </c>
      <c r="H1949" s="100" t="s">
        <v>194</v>
      </c>
      <c r="I1949" s="100"/>
      <c r="J1949" s="100">
        <v>2043</v>
      </c>
      <c r="K1949" s="100">
        <v>2043</v>
      </c>
    </row>
    <row r="1950" spans="1:11" x14ac:dyDescent="0.3">
      <c r="A1950" s="100" t="s">
        <v>354</v>
      </c>
      <c r="B1950" s="100" t="s">
        <v>1547</v>
      </c>
      <c r="C1950" s="100" t="s">
        <v>440</v>
      </c>
      <c r="D1950" s="101">
        <v>44196</v>
      </c>
      <c r="E1950" s="100" t="s">
        <v>1445</v>
      </c>
      <c r="F1950" s="100" t="s">
        <v>366</v>
      </c>
      <c r="G1950" s="100" t="s">
        <v>1446</v>
      </c>
      <c r="H1950" s="100" t="s">
        <v>1508</v>
      </c>
      <c r="I1950" s="100">
        <v>162.69999999999999</v>
      </c>
      <c r="J1950" s="100"/>
      <c r="K1950" s="100">
        <v>-162.69999999999999</v>
      </c>
    </row>
    <row r="1951" spans="1:11" x14ac:dyDescent="0.3">
      <c r="A1951" s="100" t="s">
        <v>354</v>
      </c>
      <c r="B1951" s="100" t="s">
        <v>1547</v>
      </c>
      <c r="C1951" s="100" t="s">
        <v>440</v>
      </c>
      <c r="D1951" s="101">
        <v>44196</v>
      </c>
      <c r="E1951" s="100" t="s">
        <v>1548</v>
      </c>
      <c r="F1951" s="100" t="s">
        <v>366</v>
      </c>
      <c r="G1951" s="100" t="s">
        <v>1507</v>
      </c>
      <c r="H1951" s="100" t="s">
        <v>440</v>
      </c>
      <c r="I1951" s="100"/>
      <c r="J1951" s="100">
        <v>162.69999999999999</v>
      </c>
      <c r="K1951" s="100">
        <v>162.69999999999999</v>
      </c>
    </row>
    <row r="1952" spans="1:11" x14ac:dyDescent="0.3">
      <c r="A1952" s="100" t="s">
        <v>445</v>
      </c>
      <c r="B1952" s="100" t="s">
        <v>1340</v>
      </c>
      <c r="C1952" s="100" t="s">
        <v>511</v>
      </c>
      <c r="D1952" s="101">
        <v>44165</v>
      </c>
      <c r="E1952" s="100" t="s">
        <v>1341</v>
      </c>
      <c r="F1952" s="100" t="s">
        <v>366</v>
      </c>
      <c r="G1952" s="100" t="s">
        <v>1044</v>
      </c>
      <c r="H1952" s="100" t="s">
        <v>511</v>
      </c>
      <c r="I1952" s="100"/>
      <c r="J1952" s="100">
        <v>13951.1</v>
      </c>
      <c r="K1952" s="100">
        <v>13951.1</v>
      </c>
    </row>
    <row r="1953" spans="1:11" x14ac:dyDescent="0.3">
      <c r="A1953" s="100" t="s">
        <v>140</v>
      </c>
      <c r="B1953" s="100" t="s">
        <v>1549</v>
      </c>
      <c r="C1953" s="100" t="s">
        <v>1550</v>
      </c>
      <c r="D1953" s="101">
        <v>44196</v>
      </c>
      <c r="E1953" s="100" t="s">
        <v>1445</v>
      </c>
      <c r="F1953" s="100" t="s">
        <v>366</v>
      </c>
      <c r="G1953" s="100" t="s">
        <v>1446</v>
      </c>
      <c r="H1953" s="100" t="s">
        <v>1508</v>
      </c>
      <c r="I1953" s="100"/>
      <c r="J1953" s="100">
        <v>162.69999999999999</v>
      </c>
      <c r="K1953" s="100">
        <v>162.69999999999999</v>
      </c>
    </row>
    <row r="1954" spans="1:11" x14ac:dyDescent="0.3">
      <c r="A1954" s="100" t="s">
        <v>142</v>
      </c>
      <c r="B1954" s="100" t="s">
        <v>1342</v>
      </c>
      <c r="C1954" s="100" t="s">
        <v>145</v>
      </c>
      <c r="D1954" s="101">
        <v>44165</v>
      </c>
      <c r="E1954" s="100" t="s">
        <v>1341</v>
      </c>
      <c r="F1954" s="100" t="s">
        <v>366</v>
      </c>
      <c r="G1954" s="100" t="s">
        <v>1044</v>
      </c>
      <c r="H1954" s="100" t="s">
        <v>145</v>
      </c>
      <c r="I1954" s="100">
        <v>13951.1</v>
      </c>
      <c r="J1954" s="100"/>
      <c r="K1954" s="100">
        <v>-13951.1</v>
      </c>
    </row>
    <row r="1955" spans="1:11" x14ac:dyDescent="0.3">
      <c r="A1955" s="100" t="s">
        <v>142</v>
      </c>
      <c r="B1955" s="100" t="s">
        <v>1551</v>
      </c>
      <c r="C1955" s="100" t="s">
        <v>66</v>
      </c>
      <c r="D1955" s="101">
        <v>44196</v>
      </c>
      <c r="E1955" s="100" t="s">
        <v>1548</v>
      </c>
      <c r="F1955" s="100" t="s">
        <v>366</v>
      </c>
      <c r="G1955" s="100" t="s">
        <v>1507</v>
      </c>
      <c r="H1955" s="100" t="s">
        <v>66</v>
      </c>
      <c r="I1955" s="100">
        <v>162.69999999999999</v>
      </c>
      <c r="J1955" s="100"/>
      <c r="K1955" s="100">
        <v>-162.69999999999999</v>
      </c>
    </row>
    <row r="1956" spans="1:11" x14ac:dyDescent="0.3">
      <c r="A1956" s="100" t="s">
        <v>354</v>
      </c>
      <c r="B1956" s="100" t="s">
        <v>529</v>
      </c>
      <c r="C1956" s="100" t="s">
        <v>855</v>
      </c>
      <c r="D1956" s="101">
        <v>44043</v>
      </c>
      <c r="E1956" s="100" t="s">
        <v>275</v>
      </c>
      <c r="F1956" s="100" t="s">
        <v>236</v>
      </c>
      <c r="G1956" s="100" t="s">
        <v>276</v>
      </c>
      <c r="H1956" s="100" t="s">
        <v>255</v>
      </c>
      <c r="I1956" s="100">
        <v>10112.299999999999</v>
      </c>
      <c r="J1956" s="100"/>
      <c r="K1956" s="100">
        <v>-10112.299999999999</v>
      </c>
    </row>
    <row r="1957" spans="1:11" x14ac:dyDescent="0.3">
      <c r="A1957" s="100" t="s">
        <v>354</v>
      </c>
      <c r="B1957" s="100" t="s">
        <v>529</v>
      </c>
      <c r="C1957" s="100" t="s">
        <v>855</v>
      </c>
      <c r="D1957" s="101">
        <v>44074</v>
      </c>
      <c r="E1957" s="100" t="s">
        <v>530</v>
      </c>
      <c r="F1957" s="100" t="s">
        <v>366</v>
      </c>
      <c r="G1957" s="100" t="s">
        <v>531</v>
      </c>
      <c r="H1957" s="100" t="s">
        <v>255</v>
      </c>
      <c r="I1957" s="100">
        <v>24713.74</v>
      </c>
      <c r="J1957" s="100"/>
      <c r="K1957" s="100">
        <v>-24713.74</v>
      </c>
    </row>
    <row r="1958" spans="1:11" x14ac:dyDescent="0.3">
      <c r="A1958" s="100" t="s">
        <v>354</v>
      </c>
      <c r="B1958" s="100" t="s">
        <v>529</v>
      </c>
      <c r="C1958" s="100" t="s">
        <v>855</v>
      </c>
      <c r="D1958" s="101">
        <v>44074</v>
      </c>
      <c r="E1958" s="100" t="s">
        <v>436</v>
      </c>
      <c r="F1958" s="100" t="s">
        <v>366</v>
      </c>
      <c r="G1958" s="100" t="s">
        <v>437</v>
      </c>
      <c r="H1958" s="100" t="s">
        <v>438</v>
      </c>
      <c r="I1958" s="100"/>
      <c r="J1958" s="100">
        <v>14019.74</v>
      </c>
      <c r="K1958" s="100">
        <v>14019.74</v>
      </c>
    </row>
    <row r="1959" spans="1:11" x14ac:dyDescent="0.3">
      <c r="A1959" s="100" t="s">
        <v>354</v>
      </c>
      <c r="B1959" s="100" t="s">
        <v>529</v>
      </c>
      <c r="C1959" s="100" t="s">
        <v>855</v>
      </c>
      <c r="D1959" s="101">
        <v>44104</v>
      </c>
      <c r="E1959" s="100" t="s">
        <v>856</v>
      </c>
      <c r="F1959" s="100" t="s">
        <v>236</v>
      </c>
      <c r="G1959" s="100" t="s">
        <v>276</v>
      </c>
      <c r="H1959" s="100" t="s">
        <v>255</v>
      </c>
      <c r="I1959" s="100">
        <v>8095.67</v>
      </c>
      <c r="J1959" s="100"/>
      <c r="K1959" s="100">
        <v>-8095.67</v>
      </c>
    </row>
    <row r="1960" spans="1:11" x14ac:dyDescent="0.3">
      <c r="A1960" s="100" t="s">
        <v>354</v>
      </c>
      <c r="B1960" s="100" t="s">
        <v>529</v>
      </c>
      <c r="C1960" s="100" t="s">
        <v>855</v>
      </c>
      <c r="D1960" s="101">
        <v>44165</v>
      </c>
      <c r="E1960" s="100" t="s">
        <v>1343</v>
      </c>
      <c r="F1960" s="100" t="s">
        <v>366</v>
      </c>
      <c r="G1960" s="100" t="s">
        <v>1344</v>
      </c>
      <c r="H1960" s="100" t="s">
        <v>855</v>
      </c>
      <c r="I1960" s="100">
        <v>18419.5</v>
      </c>
      <c r="J1960" s="100"/>
      <c r="K1960" s="100">
        <v>-18419.5</v>
      </c>
    </row>
    <row r="1961" spans="1:11" x14ac:dyDescent="0.3">
      <c r="A1961" s="100" t="s">
        <v>354</v>
      </c>
      <c r="B1961" s="100" t="s">
        <v>529</v>
      </c>
      <c r="C1961" s="100" t="s">
        <v>855</v>
      </c>
      <c r="D1961" s="101">
        <v>44196</v>
      </c>
      <c r="E1961" s="100" t="s">
        <v>1552</v>
      </c>
      <c r="F1961" s="100" t="s">
        <v>366</v>
      </c>
      <c r="G1961" s="100" t="s">
        <v>1553</v>
      </c>
      <c r="H1961" s="100" t="s">
        <v>855</v>
      </c>
      <c r="I1961" s="100">
        <v>3973.35</v>
      </c>
      <c r="J1961" s="100"/>
      <c r="K1961" s="100">
        <v>-3973.35</v>
      </c>
    </row>
    <row r="1962" spans="1:11" x14ac:dyDescent="0.3">
      <c r="A1962" s="100" t="s">
        <v>354</v>
      </c>
      <c r="B1962" s="100" t="s">
        <v>529</v>
      </c>
      <c r="C1962" s="100" t="s">
        <v>855</v>
      </c>
      <c r="D1962" s="101">
        <v>44227</v>
      </c>
      <c r="E1962" s="100" t="s">
        <v>1576</v>
      </c>
      <c r="F1962" s="100" t="s">
        <v>236</v>
      </c>
      <c r="G1962" s="100" t="s">
        <v>276</v>
      </c>
      <c r="H1962" s="100" t="s">
        <v>855</v>
      </c>
      <c r="I1962" s="100">
        <v>5911.23</v>
      </c>
      <c r="J1962" s="100"/>
      <c r="K1962" s="100">
        <v>-5911.23</v>
      </c>
    </row>
    <row r="1963" spans="1:11" x14ac:dyDescent="0.3">
      <c r="A1963" s="100" t="s">
        <v>354</v>
      </c>
      <c r="B1963" s="100" t="s">
        <v>532</v>
      </c>
      <c r="C1963" s="100" t="s">
        <v>440</v>
      </c>
      <c r="D1963" s="101">
        <v>44025</v>
      </c>
      <c r="E1963" s="100" t="s">
        <v>388</v>
      </c>
      <c r="F1963" s="100" t="s">
        <v>234</v>
      </c>
      <c r="G1963" s="100" t="s">
        <v>389</v>
      </c>
      <c r="H1963" s="100" t="s">
        <v>389</v>
      </c>
      <c r="I1963" s="100"/>
      <c r="J1963" s="100">
        <v>3850</v>
      </c>
      <c r="K1963" s="100">
        <v>3850</v>
      </c>
    </row>
    <row r="1964" spans="1:11" x14ac:dyDescent="0.3">
      <c r="A1964" s="100" t="s">
        <v>354</v>
      </c>
      <c r="B1964" s="100" t="s">
        <v>532</v>
      </c>
      <c r="C1964" s="100" t="s">
        <v>440</v>
      </c>
      <c r="D1964" s="101">
        <v>44027</v>
      </c>
      <c r="E1964" s="100" t="s">
        <v>277</v>
      </c>
      <c r="F1964" s="100" t="s">
        <v>235</v>
      </c>
      <c r="G1964" s="100" t="s">
        <v>390</v>
      </c>
      <c r="H1964" s="100" t="s">
        <v>390</v>
      </c>
      <c r="I1964" s="100"/>
      <c r="J1964" s="100">
        <v>631.15</v>
      </c>
      <c r="K1964" s="100">
        <v>631.15</v>
      </c>
    </row>
    <row r="1965" spans="1:11" x14ac:dyDescent="0.3">
      <c r="A1965" s="100" t="s">
        <v>354</v>
      </c>
      <c r="B1965" s="100" t="s">
        <v>532</v>
      </c>
      <c r="C1965" s="100" t="s">
        <v>440</v>
      </c>
      <c r="D1965" s="101">
        <v>44032</v>
      </c>
      <c r="E1965" s="100" t="s">
        <v>395</v>
      </c>
      <c r="F1965" s="100" t="s">
        <v>234</v>
      </c>
      <c r="G1965" s="100" t="s">
        <v>396</v>
      </c>
      <c r="H1965" s="100" t="s">
        <v>396</v>
      </c>
      <c r="I1965" s="100"/>
      <c r="J1965" s="100">
        <v>5000</v>
      </c>
      <c r="K1965" s="100">
        <v>5000</v>
      </c>
    </row>
    <row r="1966" spans="1:11" x14ac:dyDescent="0.3">
      <c r="A1966" s="100" t="s">
        <v>354</v>
      </c>
      <c r="B1966" s="100" t="s">
        <v>532</v>
      </c>
      <c r="C1966" s="100" t="s">
        <v>440</v>
      </c>
      <c r="D1966" s="101">
        <v>44043</v>
      </c>
      <c r="E1966" s="100" t="s">
        <v>533</v>
      </c>
      <c r="F1966" s="100" t="s">
        <v>236</v>
      </c>
      <c r="G1966" s="100" t="s">
        <v>534</v>
      </c>
      <c r="H1966" s="100" t="s">
        <v>440</v>
      </c>
      <c r="I1966" s="100">
        <v>20224.599999999999</v>
      </c>
      <c r="J1966" s="100"/>
      <c r="K1966" s="100">
        <v>-20224.599999999999</v>
      </c>
    </row>
    <row r="1967" spans="1:11" x14ac:dyDescent="0.3">
      <c r="A1967" s="100" t="s">
        <v>354</v>
      </c>
      <c r="B1967" s="100" t="s">
        <v>532</v>
      </c>
      <c r="C1967" s="100" t="s">
        <v>440</v>
      </c>
      <c r="D1967" s="101">
        <v>44043</v>
      </c>
      <c r="E1967" s="100" t="s">
        <v>279</v>
      </c>
      <c r="F1967" s="100" t="s">
        <v>235</v>
      </c>
      <c r="G1967" s="100" t="s">
        <v>399</v>
      </c>
      <c r="H1967" s="100" t="s">
        <v>399</v>
      </c>
      <c r="I1967" s="100"/>
      <c r="J1967" s="100">
        <v>631.15</v>
      </c>
      <c r="K1967" s="100">
        <v>631.15</v>
      </c>
    </row>
    <row r="1968" spans="1:11" x14ac:dyDescent="0.3">
      <c r="A1968" s="100" t="s">
        <v>354</v>
      </c>
      <c r="B1968" s="100" t="s">
        <v>532</v>
      </c>
      <c r="C1968" s="100" t="s">
        <v>440</v>
      </c>
      <c r="D1968" s="101">
        <v>44043</v>
      </c>
      <c r="E1968" s="100" t="s">
        <v>535</v>
      </c>
      <c r="F1968" s="100" t="s">
        <v>236</v>
      </c>
      <c r="G1968" s="100" t="s">
        <v>442</v>
      </c>
      <c r="H1968" s="100" t="s">
        <v>440</v>
      </c>
      <c r="I1968" s="100"/>
      <c r="J1968" s="100">
        <v>10112.299999999999</v>
      </c>
      <c r="K1968" s="100">
        <v>10112.299999999999</v>
      </c>
    </row>
    <row r="1969" spans="1:11" x14ac:dyDescent="0.3">
      <c r="A1969" s="100" t="s">
        <v>354</v>
      </c>
      <c r="B1969" s="100" t="s">
        <v>532</v>
      </c>
      <c r="C1969" s="100" t="s">
        <v>440</v>
      </c>
      <c r="D1969" s="101">
        <v>44057</v>
      </c>
      <c r="E1969" s="100" t="s">
        <v>424</v>
      </c>
      <c r="F1969" s="100" t="s">
        <v>234</v>
      </c>
      <c r="G1969" s="100" t="s">
        <v>425</v>
      </c>
      <c r="H1969" s="100" t="s">
        <v>425</v>
      </c>
      <c r="I1969" s="100"/>
      <c r="J1969" s="100">
        <v>631.15</v>
      </c>
      <c r="K1969" s="100">
        <v>631.15</v>
      </c>
    </row>
    <row r="1970" spans="1:11" x14ac:dyDescent="0.3">
      <c r="A1970" s="100" t="s">
        <v>354</v>
      </c>
      <c r="B1970" s="100" t="s">
        <v>532</v>
      </c>
      <c r="C1970" s="100" t="s">
        <v>440</v>
      </c>
      <c r="D1970" s="101">
        <v>44074</v>
      </c>
      <c r="E1970" s="100" t="s">
        <v>436</v>
      </c>
      <c r="F1970" s="100" t="s">
        <v>366</v>
      </c>
      <c r="G1970" s="100" t="s">
        <v>437</v>
      </c>
      <c r="H1970" s="100" t="s">
        <v>438</v>
      </c>
      <c r="I1970" s="100">
        <v>14019.74</v>
      </c>
      <c r="J1970" s="100"/>
      <c r="K1970" s="100">
        <v>-14019.74</v>
      </c>
    </row>
    <row r="1971" spans="1:11" x14ac:dyDescent="0.3">
      <c r="A1971" s="100" t="s">
        <v>354</v>
      </c>
      <c r="B1971" s="100" t="s">
        <v>532</v>
      </c>
      <c r="C1971" s="100" t="s">
        <v>440</v>
      </c>
      <c r="D1971" s="101">
        <v>44074</v>
      </c>
      <c r="E1971" s="100" t="s">
        <v>434</v>
      </c>
      <c r="F1971" s="100" t="s">
        <v>234</v>
      </c>
      <c r="G1971" s="100" t="s">
        <v>435</v>
      </c>
      <c r="H1971" s="100" t="s">
        <v>435</v>
      </c>
      <c r="I1971" s="100"/>
      <c r="J1971" s="100">
        <v>631.15</v>
      </c>
      <c r="K1971" s="100">
        <v>631.15</v>
      </c>
    </row>
    <row r="1972" spans="1:11" x14ac:dyDescent="0.3">
      <c r="A1972" s="100" t="s">
        <v>354</v>
      </c>
      <c r="B1972" s="100" t="s">
        <v>532</v>
      </c>
      <c r="C1972" s="100" t="s">
        <v>440</v>
      </c>
      <c r="D1972" s="101">
        <v>44074</v>
      </c>
      <c r="E1972" s="100" t="s">
        <v>530</v>
      </c>
      <c r="F1972" s="100" t="s">
        <v>366</v>
      </c>
      <c r="G1972" s="100" t="s">
        <v>531</v>
      </c>
      <c r="H1972" s="100" t="s">
        <v>440</v>
      </c>
      <c r="I1972" s="100"/>
      <c r="J1972" s="100">
        <v>12757.44</v>
      </c>
      <c r="K1972" s="100">
        <v>12757.44</v>
      </c>
    </row>
    <row r="1973" spans="1:11" x14ac:dyDescent="0.3">
      <c r="A1973" s="100" t="s">
        <v>354</v>
      </c>
      <c r="B1973" s="100" t="s">
        <v>532</v>
      </c>
      <c r="C1973" s="100" t="s">
        <v>440</v>
      </c>
      <c r="D1973" s="101">
        <v>44077</v>
      </c>
      <c r="E1973" s="100" t="s">
        <v>538</v>
      </c>
      <c r="F1973" s="100" t="s">
        <v>234</v>
      </c>
      <c r="G1973" s="100" t="s">
        <v>558</v>
      </c>
      <c r="H1973" s="100" t="s">
        <v>558</v>
      </c>
      <c r="I1973" s="100"/>
      <c r="J1973" s="100">
        <v>23451.439999999999</v>
      </c>
      <c r="K1973" s="100">
        <v>23451.439999999999</v>
      </c>
    </row>
    <row r="1974" spans="1:11" x14ac:dyDescent="0.3">
      <c r="A1974" s="100" t="s">
        <v>354</v>
      </c>
      <c r="B1974" s="100" t="s">
        <v>532</v>
      </c>
      <c r="C1974" s="100" t="s">
        <v>440</v>
      </c>
      <c r="D1974" s="101">
        <v>44089</v>
      </c>
      <c r="E1974" s="100" t="s">
        <v>602</v>
      </c>
      <c r="F1974" s="100" t="s">
        <v>234</v>
      </c>
      <c r="G1974" s="100" t="s">
        <v>603</v>
      </c>
      <c r="H1974" s="100" t="s">
        <v>603</v>
      </c>
      <c r="I1974" s="100"/>
      <c r="J1974" s="100">
        <v>631.15</v>
      </c>
      <c r="K1974" s="100">
        <v>631.15</v>
      </c>
    </row>
    <row r="1975" spans="1:11" x14ac:dyDescent="0.3">
      <c r="A1975" s="100" t="s">
        <v>354</v>
      </c>
      <c r="B1975" s="100" t="s">
        <v>532</v>
      </c>
      <c r="C1975" s="100" t="s">
        <v>440</v>
      </c>
      <c r="D1975" s="101">
        <v>44104</v>
      </c>
      <c r="E1975" s="100" t="s">
        <v>857</v>
      </c>
      <c r="F1975" s="100" t="s">
        <v>236</v>
      </c>
      <c r="G1975" s="100" t="s">
        <v>636</v>
      </c>
      <c r="H1975" s="100" t="s">
        <v>440</v>
      </c>
      <c r="I1975" s="100">
        <v>24713.74</v>
      </c>
      <c r="J1975" s="100"/>
      <c r="K1975" s="100">
        <v>-24713.74</v>
      </c>
    </row>
    <row r="1976" spans="1:11" x14ac:dyDescent="0.3">
      <c r="A1976" s="100" t="s">
        <v>354</v>
      </c>
      <c r="B1976" s="100" t="s">
        <v>532</v>
      </c>
      <c r="C1976" s="100" t="s">
        <v>440</v>
      </c>
      <c r="D1976" s="101">
        <v>44104</v>
      </c>
      <c r="E1976" s="100" t="s">
        <v>628</v>
      </c>
      <c r="F1976" s="100" t="s">
        <v>234</v>
      </c>
      <c r="G1976" s="100" t="s">
        <v>629</v>
      </c>
      <c r="H1976" s="100" t="s">
        <v>629</v>
      </c>
      <c r="I1976" s="100"/>
      <c r="J1976" s="100">
        <v>631.15</v>
      </c>
      <c r="K1976" s="100">
        <v>631.15</v>
      </c>
    </row>
    <row r="1977" spans="1:11" x14ac:dyDescent="0.3">
      <c r="A1977" s="100" t="s">
        <v>354</v>
      </c>
      <c r="B1977" s="100" t="s">
        <v>532</v>
      </c>
      <c r="C1977" s="100" t="s">
        <v>440</v>
      </c>
      <c r="D1977" s="101">
        <v>44105</v>
      </c>
      <c r="E1977" s="100" t="s">
        <v>882</v>
      </c>
      <c r="F1977" s="100" t="s">
        <v>234</v>
      </c>
      <c r="G1977" s="100" t="s">
        <v>883</v>
      </c>
      <c r="H1977" s="100" t="s">
        <v>883</v>
      </c>
      <c r="I1977" s="100"/>
      <c r="J1977" s="100">
        <v>1658.49</v>
      </c>
      <c r="K1977" s="100">
        <v>1658.49</v>
      </c>
    </row>
    <row r="1978" spans="1:11" x14ac:dyDescent="0.3">
      <c r="A1978" s="100" t="s">
        <v>354</v>
      </c>
      <c r="B1978" s="100" t="s">
        <v>532</v>
      </c>
      <c r="C1978" s="100" t="s">
        <v>440</v>
      </c>
      <c r="D1978" s="101">
        <v>44110</v>
      </c>
      <c r="E1978" s="100" t="s">
        <v>908</v>
      </c>
      <c r="F1978" s="100" t="s">
        <v>234</v>
      </c>
      <c r="G1978" s="100" t="s">
        <v>909</v>
      </c>
      <c r="H1978" s="100" t="s">
        <v>909</v>
      </c>
      <c r="I1978" s="100"/>
      <c r="J1978" s="100">
        <v>890</v>
      </c>
      <c r="K1978" s="100">
        <v>890</v>
      </c>
    </row>
    <row r="1979" spans="1:11" x14ac:dyDescent="0.3">
      <c r="A1979" s="100" t="s">
        <v>354</v>
      </c>
      <c r="B1979" s="100" t="s">
        <v>532</v>
      </c>
      <c r="C1979" s="100" t="s">
        <v>440</v>
      </c>
      <c r="D1979" s="101">
        <v>44112</v>
      </c>
      <c r="E1979" s="100" t="s">
        <v>919</v>
      </c>
      <c r="F1979" s="100" t="s">
        <v>234</v>
      </c>
      <c r="G1979" s="100" t="s">
        <v>920</v>
      </c>
      <c r="H1979" s="100" t="s">
        <v>920</v>
      </c>
      <c r="I1979" s="100"/>
      <c r="J1979" s="100">
        <v>4817.8900000000003</v>
      </c>
      <c r="K1979" s="100">
        <v>4817.8900000000003</v>
      </c>
    </row>
    <row r="1980" spans="1:11" x14ac:dyDescent="0.3">
      <c r="A1980" s="100" t="s">
        <v>354</v>
      </c>
      <c r="B1980" s="100" t="s">
        <v>532</v>
      </c>
      <c r="C1980" s="100" t="s">
        <v>440</v>
      </c>
      <c r="D1980" s="101">
        <v>44119</v>
      </c>
      <c r="E1980" s="100" t="s">
        <v>923</v>
      </c>
      <c r="F1980" s="100" t="s">
        <v>234</v>
      </c>
      <c r="G1980" s="100" t="s">
        <v>924</v>
      </c>
      <c r="H1980" s="100" t="s">
        <v>924</v>
      </c>
      <c r="I1980" s="100"/>
      <c r="J1980" s="100">
        <v>631.15</v>
      </c>
      <c r="K1980" s="100">
        <v>631.15</v>
      </c>
    </row>
    <row r="1981" spans="1:11" x14ac:dyDescent="0.3">
      <c r="A1981" s="100" t="s">
        <v>354</v>
      </c>
      <c r="B1981" s="100" t="s">
        <v>532</v>
      </c>
      <c r="C1981" s="100" t="s">
        <v>440</v>
      </c>
      <c r="D1981" s="101">
        <v>44127</v>
      </c>
      <c r="E1981" s="100" t="s">
        <v>929</v>
      </c>
      <c r="F1981" s="100" t="s">
        <v>234</v>
      </c>
      <c r="G1981" s="100" t="s">
        <v>930</v>
      </c>
      <c r="H1981" s="100" t="s">
        <v>930</v>
      </c>
      <c r="I1981" s="100"/>
      <c r="J1981" s="100">
        <v>2700</v>
      </c>
      <c r="K1981" s="100">
        <v>2700</v>
      </c>
    </row>
    <row r="1982" spans="1:11" x14ac:dyDescent="0.3">
      <c r="A1982" s="100" t="s">
        <v>354</v>
      </c>
      <c r="B1982" s="100" t="s">
        <v>532</v>
      </c>
      <c r="C1982" s="100" t="s">
        <v>440</v>
      </c>
      <c r="D1982" s="101">
        <v>44131</v>
      </c>
      <c r="E1982" s="100" t="s">
        <v>939</v>
      </c>
      <c r="F1982" s="100" t="s">
        <v>234</v>
      </c>
      <c r="G1982" s="100" t="s">
        <v>940</v>
      </c>
      <c r="H1982" s="100" t="s">
        <v>940</v>
      </c>
      <c r="I1982" s="100"/>
      <c r="J1982" s="100">
        <v>1511.05</v>
      </c>
      <c r="K1982" s="100">
        <v>1511.05</v>
      </c>
    </row>
    <row r="1983" spans="1:11" x14ac:dyDescent="0.3">
      <c r="A1983" s="100" t="s">
        <v>354</v>
      </c>
      <c r="B1983" s="100" t="s">
        <v>532</v>
      </c>
      <c r="C1983" s="100" t="s">
        <v>440</v>
      </c>
      <c r="D1983" s="101">
        <v>44134</v>
      </c>
      <c r="E1983" s="100" t="s">
        <v>957</v>
      </c>
      <c r="F1983" s="100" t="s">
        <v>234</v>
      </c>
      <c r="G1983" s="100" t="s">
        <v>958</v>
      </c>
      <c r="H1983" s="100" t="s">
        <v>958</v>
      </c>
      <c r="I1983" s="100"/>
      <c r="J1983" s="100">
        <v>631.15</v>
      </c>
      <c r="K1983" s="100">
        <v>631.15</v>
      </c>
    </row>
    <row r="1984" spans="1:11" x14ac:dyDescent="0.3">
      <c r="A1984" s="100" t="s">
        <v>354</v>
      </c>
      <c r="B1984" s="100" t="s">
        <v>532</v>
      </c>
      <c r="C1984" s="100" t="s">
        <v>440</v>
      </c>
      <c r="D1984" s="101">
        <v>44135</v>
      </c>
      <c r="E1984" s="100" t="s">
        <v>1345</v>
      </c>
      <c r="F1984" s="100" t="s">
        <v>366</v>
      </c>
      <c r="G1984" s="100" t="s">
        <v>1042</v>
      </c>
      <c r="H1984" s="100" t="s">
        <v>440</v>
      </c>
      <c r="I1984" s="100">
        <v>12839.73</v>
      </c>
      <c r="J1984" s="100"/>
      <c r="K1984" s="100">
        <v>-12839.73</v>
      </c>
    </row>
    <row r="1985" spans="1:11" x14ac:dyDescent="0.3">
      <c r="A1985" s="100" t="s">
        <v>354</v>
      </c>
      <c r="B1985" s="100" t="s">
        <v>532</v>
      </c>
      <c r="C1985" s="100" t="s">
        <v>440</v>
      </c>
      <c r="D1985" s="101">
        <v>44141</v>
      </c>
      <c r="E1985" s="100" t="s">
        <v>985</v>
      </c>
      <c r="F1985" s="100" t="s">
        <v>234</v>
      </c>
      <c r="G1985" s="100" t="s">
        <v>986</v>
      </c>
      <c r="H1985" s="100" t="s">
        <v>986</v>
      </c>
      <c r="I1985" s="100"/>
      <c r="J1985" s="100">
        <v>1775.96</v>
      </c>
      <c r="K1985" s="100">
        <v>1775.96</v>
      </c>
    </row>
    <row r="1986" spans="1:11" x14ac:dyDescent="0.3">
      <c r="A1986" s="100" t="s">
        <v>354</v>
      </c>
      <c r="B1986" s="100" t="s">
        <v>532</v>
      </c>
      <c r="C1986" s="100" t="s">
        <v>440</v>
      </c>
      <c r="D1986" s="101">
        <v>44148</v>
      </c>
      <c r="E1986" s="100" t="s">
        <v>993</v>
      </c>
      <c r="F1986" s="100" t="s">
        <v>234</v>
      </c>
      <c r="G1986" s="100" t="s">
        <v>994</v>
      </c>
      <c r="H1986" s="100" t="s">
        <v>994</v>
      </c>
      <c r="I1986" s="100"/>
      <c r="J1986" s="100">
        <v>631.15</v>
      </c>
      <c r="K1986" s="100">
        <v>631.15</v>
      </c>
    </row>
    <row r="1987" spans="1:11" x14ac:dyDescent="0.3">
      <c r="A1987" s="100" t="s">
        <v>354</v>
      </c>
      <c r="B1987" s="100" t="s">
        <v>532</v>
      </c>
      <c r="C1987" s="100" t="s">
        <v>440</v>
      </c>
      <c r="D1987" s="101">
        <v>44158</v>
      </c>
      <c r="E1987" s="100" t="s">
        <v>1007</v>
      </c>
      <c r="F1987" s="100" t="s">
        <v>234</v>
      </c>
      <c r="G1987" s="100" t="s">
        <v>1008</v>
      </c>
      <c r="H1987" s="100" t="s">
        <v>1008</v>
      </c>
      <c r="I1987" s="100"/>
      <c r="J1987" s="100">
        <v>4200</v>
      </c>
      <c r="K1987" s="100">
        <v>4200</v>
      </c>
    </row>
    <row r="1988" spans="1:11" x14ac:dyDescent="0.3">
      <c r="A1988" s="100" t="s">
        <v>354</v>
      </c>
      <c r="B1988" s="100" t="s">
        <v>532</v>
      </c>
      <c r="C1988" s="100" t="s">
        <v>440</v>
      </c>
      <c r="D1988" s="101">
        <v>44165</v>
      </c>
      <c r="E1988" s="100" t="s">
        <v>1346</v>
      </c>
      <c r="F1988" s="100" t="s">
        <v>366</v>
      </c>
      <c r="G1988" s="100" t="s">
        <v>444</v>
      </c>
      <c r="H1988" s="100" t="s">
        <v>440</v>
      </c>
      <c r="I1988" s="100">
        <v>7238.26</v>
      </c>
      <c r="J1988" s="100"/>
      <c r="K1988" s="100">
        <v>-7238.26</v>
      </c>
    </row>
    <row r="1989" spans="1:11" x14ac:dyDescent="0.3">
      <c r="A1989" s="100" t="s">
        <v>354</v>
      </c>
      <c r="B1989" s="100" t="s">
        <v>532</v>
      </c>
      <c r="C1989" s="100" t="s">
        <v>440</v>
      </c>
      <c r="D1989" s="101">
        <v>44165</v>
      </c>
      <c r="E1989" s="100" t="s">
        <v>1029</v>
      </c>
      <c r="F1989" s="100" t="s">
        <v>234</v>
      </c>
      <c r="G1989" s="100" t="s">
        <v>1030</v>
      </c>
      <c r="H1989" s="100" t="s">
        <v>1030</v>
      </c>
      <c r="I1989" s="100"/>
      <c r="J1989" s="100">
        <v>631.15</v>
      </c>
      <c r="K1989" s="100">
        <v>631.15</v>
      </c>
    </row>
    <row r="1990" spans="1:11" x14ac:dyDescent="0.3">
      <c r="A1990" s="100" t="s">
        <v>354</v>
      </c>
      <c r="B1990" s="100" t="s">
        <v>532</v>
      </c>
      <c r="C1990" s="100" t="s">
        <v>440</v>
      </c>
      <c r="D1990" s="101">
        <v>44166</v>
      </c>
      <c r="E1990" s="100" t="s">
        <v>1387</v>
      </c>
      <c r="F1990" s="100" t="s">
        <v>234</v>
      </c>
      <c r="G1990" s="100" t="s">
        <v>1388</v>
      </c>
      <c r="H1990" s="100" t="s">
        <v>1388</v>
      </c>
      <c r="I1990" s="100"/>
      <c r="J1990" s="100">
        <v>1511.05</v>
      </c>
      <c r="K1990" s="100">
        <v>1511.05</v>
      </c>
    </row>
    <row r="1991" spans="1:11" x14ac:dyDescent="0.3">
      <c r="A1991" s="100" t="s">
        <v>354</v>
      </c>
      <c r="B1991" s="100" t="s">
        <v>532</v>
      </c>
      <c r="C1991" s="100" t="s">
        <v>440</v>
      </c>
      <c r="D1991" s="101">
        <v>44180</v>
      </c>
      <c r="E1991" s="100" t="s">
        <v>1421</v>
      </c>
      <c r="F1991" s="100" t="s">
        <v>234</v>
      </c>
      <c r="G1991" s="100" t="s">
        <v>1422</v>
      </c>
      <c r="H1991" s="100" t="s">
        <v>1422</v>
      </c>
      <c r="I1991" s="100"/>
      <c r="J1991" s="100">
        <v>631.15</v>
      </c>
      <c r="K1991" s="100">
        <v>631.15</v>
      </c>
    </row>
    <row r="1992" spans="1:11" x14ac:dyDescent="0.3">
      <c r="A1992" s="100" t="s">
        <v>354</v>
      </c>
      <c r="B1992" s="100" t="s">
        <v>532</v>
      </c>
      <c r="C1992" s="100" t="s">
        <v>440</v>
      </c>
      <c r="D1992" s="101">
        <v>44181</v>
      </c>
      <c r="E1992" s="100" t="s">
        <v>1425</v>
      </c>
      <c r="F1992" s="100" t="s">
        <v>234</v>
      </c>
      <c r="G1992" s="100" t="s">
        <v>1426</v>
      </c>
      <c r="H1992" s="100" t="s">
        <v>1426</v>
      </c>
      <c r="I1992" s="100"/>
      <c r="J1992" s="100">
        <v>1200</v>
      </c>
      <c r="K1992" s="100">
        <v>1200</v>
      </c>
    </row>
    <row r="1993" spans="1:11" x14ac:dyDescent="0.3">
      <c r="A1993" s="100" t="s">
        <v>354</v>
      </c>
      <c r="B1993" s="100" t="s">
        <v>532</v>
      </c>
      <c r="C1993" s="100" t="s">
        <v>440</v>
      </c>
      <c r="D1993" s="101">
        <v>44196</v>
      </c>
      <c r="E1993" s="100" t="s">
        <v>1554</v>
      </c>
      <c r="F1993" s="100" t="s">
        <v>366</v>
      </c>
      <c r="G1993" s="100" t="s">
        <v>444</v>
      </c>
      <c r="H1993" s="100" t="s">
        <v>440</v>
      </c>
      <c r="I1993" s="100">
        <v>3973.35</v>
      </c>
      <c r="J1993" s="100"/>
      <c r="K1993" s="100">
        <v>-3973.35</v>
      </c>
    </row>
    <row r="1994" spans="1:11" x14ac:dyDescent="0.3">
      <c r="A1994" s="100" t="s">
        <v>354</v>
      </c>
      <c r="B1994" s="100" t="s">
        <v>532</v>
      </c>
      <c r="C1994" s="100" t="s">
        <v>440</v>
      </c>
      <c r="D1994" s="101">
        <v>44196</v>
      </c>
      <c r="E1994" s="100" t="s">
        <v>1443</v>
      </c>
      <c r="F1994" s="100" t="s">
        <v>234</v>
      </c>
      <c r="G1994" s="100" t="s">
        <v>1444</v>
      </c>
      <c r="H1994" s="100" t="s">
        <v>1444</v>
      </c>
      <c r="I1994" s="100"/>
      <c r="J1994" s="100">
        <v>631.15</v>
      </c>
      <c r="K1994" s="100">
        <v>631.15</v>
      </c>
    </row>
    <row r="1995" spans="1:11" x14ac:dyDescent="0.3">
      <c r="A1995" s="100" t="s">
        <v>354</v>
      </c>
      <c r="B1995" s="100" t="s">
        <v>532</v>
      </c>
      <c r="C1995" s="100" t="s">
        <v>440</v>
      </c>
      <c r="D1995" s="101">
        <v>44202</v>
      </c>
      <c r="E1995" s="100" t="s">
        <v>1652</v>
      </c>
      <c r="F1995" s="100" t="s">
        <v>234</v>
      </c>
      <c r="G1995" s="100" t="s">
        <v>1669</v>
      </c>
      <c r="H1995" s="100" t="s">
        <v>1669</v>
      </c>
      <c r="I1995" s="100"/>
      <c r="J1995" s="100">
        <v>1521.05</v>
      </c>
      <c r="K1995" s="100">
        <v>1521.05</v>
      </c>
    </row>
    <row r="1996" spans="1:11" x14ac:dyDescent="0.3">
      <c r="A1996" s="100" t="s">
        <v>354</v>
      </c>
      <c r="B1996" s="100" t="s">
        <v>532</v>
      </c>
      <c r="C1996" s="100" t="s">
        <v>440</v>
      </c>
      <c r="D1996" s="101">
        <v>44211</v>
      </c>
      <c r="E1996" s="100" t="s">
        <v>1577</v>
      </c>
      <c r="F1996" s="100" t="s">
        <v>234</v>
      </c>
      <c r="G1996" s="100" t="s">
        <v>1676</v>
      </c>
      <c r="H1996" s="100" t="s">
        <v>1676</v>
      </c>
      <c r="I1996" s="100"/>
      <c r="J1996" s="100">
        <v>631.15</v>
      </c>
      <c r="K1996" s="100">
        <v>631.15</v>
      </c>
    </row>
    <row r="1997" spans="1:11" x14ac:dyDescent="0.3">
      <c r="A1997" s="100" t="s">
        <v>354</v>
      </c>
      <c r="B1997" s="100" t="s">
        <v>532</v>
      </c>
      <c r="C1997" s="100" t="s">
        <v>440</v>
      </c>
      <c r="D1997" s="101">
        <v>44225</v>
      </c>
      <c r="E1997" s="100" t="s">
        <v>1655</v>
      </c>
      <c r="F1997" s="100" t="s">
        <v>234</v>
      </c>
      <c r="G1997" s="100" t="s">
        <v>1696</v>
      </c>
      <c r="H1997" s="100" t="s">
        <v>1696</v>
      </c>
      <c r="I1997" s="100"/>
      <c r="J1997" s="100">
        <v>1511.05</v>
      </c>
      <c r="K1997" s="100">
        <v>1511.05</v>
      </c>
    </row>
    <row r="1998" spans="1:11" x14ac:dyDescent="0.3">
      <c r="A1998" s="100" t="s">
        <v>354</v>
      </c>
      <c r="B1998" s="100" t="s">
        <v>532</v>
      </c>
      <c r="C1998" s="100" t="s">
        <v>440</v>
      </c>
      <c r="D1998" s="101">
        <v>44225</v>
      </c>
      <c r="E1998" s="100" t="s">
        <v>1579</v>
      </c>
      <c r="F1998" s="100" t="s">
        <v>234</v>
      </c>
      <c r="G1998" s="100" t="s">
        <v>1685</v>
      </c>
      <c r="H1998" s="100" t="s">
        <v>1685</v>
      </c>
      <c r="I1998" s="100"/>
      <c r="J1998" s="100">
        <v>631.15</v>
      </c>
      <c r="K1998" s="100">
        <v>631.15</v>
      </c>
    </row>
    <row r="1999" spans="1:11" x14ac:dyDescent="0.3">
      <c r="A1999" s="100" t="s">
        <v>354</v>
      </c>
      <c r="B1999" s="100" t="s">
        <v>532</v>
      </c>
      <c r="C1999" s="100" t="s">
        <v>440</v>
      </c>
      <c r="D1999" s="101">
        <v>44227</v>
      </c>
      <c r="E1999" s="100" t="s">
        <v>1714</v>
      </c>
      <c r="F1999" s="100" t="s">
        <v>236</v>
      </c>
      <c r="G1999" s="100" t="s">
        <v>442</v>
      </c>
      <c r="H1999" s="100" t="s">
        <v>440</v>
      </c>
      <c r="I1999" s="100">
        <v>4294.3999999999996</v>
      </c>
      <c r="J1999" s="100"/>
      <c r="K1999" s="100">
        <v>-4294.3999999999996</v>
      </c>
    </row>
    <row r="2000" spans="1:11" x14ac:dyDescent="0.3">
      <c r="A2000" s="100" t="s">
        <v>445</v>
      </c>
      <c r="B2000" s="100" t="s">
        <v>536</v>
      </c>
      <c r="C2000" s="100" t="s">
        <v>473</v>
      </c>
      <c r="D2000" s="101">
        <v>44025</v>
      </c>
      <c r="E2000" s="100" t="s">
        <v>388</v>
      </c>
      <c r="F2000" s="100" t="s">
        <v>234</v>
      </c>
      <c r="G2000" s="100" t="s">
        <v>389</v>
      </c>
      <c r="H2000" s="100" t="s">
        <v>389</v>
      </c>
      <c r="I2000" s="100">
        <v>3850</v>
      </c>
      <c r="J2000" s="100"/>
      <c r="K2000" s="100">
        <v>-3850</v>
      </c>
    </row>
    <row r="2001" spans="1:11" x14ac:dyDescent="0.3">
      <c r="A2001" s="100" t="s">
        <v>445</v>
      </c>
      <c r="B2001" s="100" t="s">
        <v>536</v>
      </c>
      <c r="C2001" s="100" t="s">
        <v>473</v>
      </c>
      <c r="D2001" s="101">
        <v>44025</v>
      </c>
      <c r="E2001" s="100" t="s">
        <v>318</v>
      </c>
      <c r="F2001" s="100" t="s">
        <v>234</v>
      </c>
      <c r="G2001" s="100" t="s">
        <v>537</v>
      </c>
      <c r="H2001" s="100" t="s">
        <v>319</v>
      </c>
      <c r="I2001" s="100"/>
      <c r="J2001" s="100">
        <v>3850</v>
      </c>
      <c r="K2001" s="100">
        <v>3850</v>
      </c>
    </row>
    <row r="2002" spans="1:11" x14ac:dyDescent="0.3">
      <c r="A2002" s="100" t="s">
        <v>445</v>
      </c>
      <c r="B2002" s="100" t="s">
        <v>536</v>
      </c>
      <c r="C2002" s="100" t="s">
        <v>473</v>
      </c>
      <c r="D2002" s="101">
        <v>44032</v>
      </c>
      <c r="E2002" s="100" t="s">
        <v>395</v>
      </c>
      <c r="F2002" s="100" t="s">
        <v>234</v>
      </c>
      <c r="G2002" s="100" t="s">
        <v>396</v>
      </c>
      <c r="H2002" s="100" t="s">
        <v>396</v>
      </c>
      <c r="I2002" s="100">
        <v>5000</v>
      </c>
      <c r="J2002" s="100"/>
      <c r="K2002" s="100">
        <v>-5000</v>
      </c>
    </row>
    <row r="2003" spans="1:11" x14ac:dyDescent="0.3">
      <c r="A2003" s="100" t="s">
        <v>445</v>
      </c>
      <c r="B2003" s="100" t="s">
        <v>536</v>
      </c>
      <c r="C2003" s="100" t="s">
        <v>473</v>
      </c>
      <c r="D2003" s="101">
        <v>44032</v>
      </c>
      <c r="E2003" s="100" t="s">
        <v>321</v>
      </c>
      <c r="F2003" s="100" t="s">
        <v>234</v>
      </c>
      <c r="G2003" s="100" t="s">
        <v>537</v>
      </c>
      <c r="H2003" s="100" t="s">
        <v>322</v>
      </c>
      <c r="I2003" s="100"/>
      <c r="J2003" s="100">
        <v>5000</v>
      </c>
      <c r="K2003" s="100">
        <v>5000</v>
      </c>
    </row>
    <row r="2004" spans="1:11" x14ac:dyDescent="0.3">
      <c r="A2004" s="100" t="s">
        <v>445</v>
      </c>
      <c r="B2004" s="100" t="s">
        <v>536</v>
      </c>
      <c r="C2004" s="100" t="s">
        <v>473</v>
      </c>
      <c r="D2004" s="101">
        <v>44074</v>
      </c>
      <c r="E2004" s="100" t="s">
        <v>538</v>
      </c>
      <c r="F2004" s="100" t="s">
        <v>234</v>
      </c>
      <c r="G2004" s="100" t="s">
        <v>539</v>
      </c>
      <c r="H2004" s="100" t="s">
        <v>540</v>
      </c>
      <c r="I2004" s="100"/>
      <c r="J2004" s="100">
        <v>23451.439999999999</v>
      </c>
      <c r="K2004" s="100">
        <v>23451.439999999999</v>
      </c>
    </row>
    <row r="2005" spans="1:11" x14ac:dyDescent="0.3">
      <c r="A2005" s="100" t="s">
        <v>445</v>
      </c>
      <c r="B2005" s="100" t="s">
        <v>536</v>
      </c>
      <c r="C2005" s="100" t="s">
        <v>473</v>
      </c>
      <c r="D2005" s="101">
        <v>44077</v>
      </c>
      <c r="E2005" s="100" t="s">
        <v>538</v>
      </c>
      <c r="F2005" s="100" t="s">
        <v>234</v>
      </c>
      <c r="G2005" s="100" t="s">
        <v>558</v>
      </c>
      <c r="H2005" s="100" t="s">
        <v>558</v>
      </c>
      <c r="I2005" s="100">
        <v>23451.439999999999</v>
      </c>
      <c r="J2005" s="100"/>
      <c r="K2005" s="100">
        <v>-23451.439999999999</v>
      </c>
    </row>
    <row r="2006" spans="1:11" x14ac:dyDescent="0.3">
      <c r="A2006" s="100" t="s">
        <v>445</v>
      </c>
      <c r="B2006" s="100" t="s">
        <v>536</v>
      </c>
      <c r="C2006" s="100" t="s">
        <v>473</v>
      </c>
      <c r="D2006" s="101">
        <v>44095</v>
      </c>
      <c r="E2006" s="100" t="s">
        <v>858</v>
      </c>
      <c r="F2006" s="100" t="s">
        <v>234</v>
      </c>
      <c r="G2006" s="100" t="s">
        <v>859</v>
      </c>
      <c r="H2006" s="100" t="s">
        <v>860</v>
      </c>
      <c r="I2006" s="100"/>
      <c r="J2006" s="100">
        <v>1658.49</v>
      </c>
      <c r="K2006" s="100">
        <v>1658.49</v>
      </c>
    </row>
    <row r="2007" spans="1:11" x14ac:dyDescent="0.3">
      <c r="A2007" s="100" t="s">
        <v>445</v>
      </c>
      <c r="B2007" s="100" t="s">
        <v>536</v>
      </c>
      <c r="C2007" s="100" t="s">
        <v>473</v>
      </c>
      <c r="D2007" s="101">
        <v>44105</v>
      </c>
      <c r="E2007" s="100" t="s">
        <v>882</v>
      </c>
      <c r="F2007" s="100" t="s">
        <v>234</v>
      </c>
      <c r="G2007" s="100" t="s">
        <v>883</v>
      </c>
      <c r="H2007" s="100" t="s">
        <v>883</v>
      </c>
      <c r="I2007" s="100">
        <v>1658.49</v>
      </c>
      <c r="J2007" s="100"/>
      <c r="K2007" s="100">
        <v>-1658.49</v>
      </c>
    </row>
    <row r="2008" spans="1:11" x14ac:dyDescent="0.3">
      <c r="A2008" s="100" t="s">
        <v>445</v>
      </c>
      <c r="B2008" s="100" t="s">
        <v>536</v>
      </c>
      <c r="C2008" s="100" t="s">
        <v>473</v>
      </c>
      <c r="D2008" s="101">
        <v>44109</v>
      </c>
      <c r="E2008" s="100" t="s">
        <v>1347</v>
      </c>
      <c r="F2008" s="100" t="s">
        <v>234</v>
      </c>
      <c r="G2008" s="100" t="s">
        <v>1348</v>
      </c>
      <c r="H2008" s="100" t="s">
        <v>1349</v>
      </c>
      <c r="I2008" s="100"/>
      <c r="J2008" s="100">
        <v>890</v>
      </c>
      <c r="K2008" s="100">
        <v>890</v>
      </c>
    </row>
    <row r="2009" spans="1:11" x14ac:dyDescent="0.3">
      <c r="A2009" s="100" t="s">
        <v>445</v>
      </c>
      <c r="B2009" s="100" t="s">
        <v>536</v>
      </c>
      <c r="C2009" s="100" t="s">
        <v>473</v>
      </c>
      <c r="D2009" s="101">
        <v>44110</v>
      </c>
      <c r="E2009" s="100" t="s">
        <v>908</v>
      </c>
      <c r="F2009" s="100" t="s">
        <v>234</v>
      </c>
      <c r="G2009" s="100" t="s">
        <v>909</v>
      </c>
      <c r="H2009" s="100" t="s">
        <v>909</v>
      </c>
      <c r="I2009" s="100">
        <v>890</v>
      </c>
      <c r="J2009" s="100"/>
      <c r="K2009" s="100">
        <v>-890</v>
      </c>
    </row>
    <row r="2010" spans="1:11" x14ac:dyDescent="0.3">
      <c r="A2010" s="100" t="s">
        <v>445</v>
      </c>
      <c r="B2010" s="100" t="s">
        <v>536</v>
      </c>
      <c r="C2010" s="100" t="s">
        <v>473</v>
      </c>
      <c r="D2010" s="101">
        <v>44120</v>
      </c>
      <c r="E2010" s="100" t="s">
        <v>1350</v>
      </c>
      <c r="F2010" s="100" t="s">
        <v>234</v>
      </c>
      <c r="G2010" s="100" t="s">
        <v>1351</v>
      </c>
      <c r="H2010" s="100" t="s">
        <v>1352</v>
      </c>
      <c r="I2010" s="100"/>
      <c r="J2010" s="100">
        <v>2700</v>
      </c>
      <c r="K2010" s="100">
        <v>2700</v>
      </c>
    </row>
    <row r="2011" spans="1:11" x14ac:dyDescent="0.3">
      <c r="A2011" s="100" t="s">
        <v>445</v>
      </c>
      <c r="B2011" s="100" t="s">
        <v>536</v>
      </c>
      <c r="C2011" s="100" t="s">
        <v>473</v>
      </c>
      <c r="D2011" s="101">
        <v>44127</v>
      </c>
      <c r="E2011" s="100" t="s">
        <v>929</v>
      </c>
      <c r="F2011" s="100" t="s">
        <v>234</v>
      </c>
      <c r="G2011" s="100" t="s">
        <v>930</v>
      </c>
      <c r="H2011" s="100" t="s">
        <v>930</v>
      </c>
      <c r="I2011" s="100">
        <v>2700</v>
      </c>
      <c r="J2011" s="100"/>
      <c r="K2011" s="100">
        <v>-2700</v>
      </c>
    </row>
    <row r="2012" spans="1:11" x14ac:dyDescent="0.3">
      <c r="A2012" s="100" t="s">
        <v>445</v>
      </c>
      <c r="B2012" s="100" t="s">
        <v>536</v>
      </c>
      <c r="C2012" s="100" t="s">
        <v>473</v>
      </c>
      <c r="D2012" s="101">
        <v>44131</v>
      </c>
      <c r="E2012" s="100" t="s">
        <v>939</v>
      </c>
      <c r="F2012" s="100" t="s">
        <v>234</v>
      </c>
      <c r="G2012" s="100" t="s">
        <v>940</v>
      </c>
      <c r="H2012" s="100" t="s">
        <v>940</v>
      </c>
      <c r="I2012" s="100">
        <v>1511.05</v>
      </c>
      <c r="J2012" s="100"/>
      <c r="K2012" s="100">
        <v>-1511.05</v>
      </c>
    </row>
    <row r="2013" spans="1:11" x14ac:dyDescent="0.3">
      <c r="A2013" s="100" t="s">
        <v>445</v>
      </c>
      <c r="B2013" s="100" t="s">
        <v>536</v>
      </c>
      <c r="C2013" s="100" t="s">
        <v>473</v>
      </c>
      <c r="D2013" s="101">
        <v>44131</v>
      </c>
      <c r="E2013" s="100" t="s">
        <v>1353</v>
      </c>
      <c r="F2013" s="100" t="s">
        <v>234</v>
      </c>
      <c r="G2013" s="100" t="s">
        <v>1354</v>
      </c>
      <c r="H2013" s="100" t="s">
        <v>1355</v>
      </c>
      <c r="I2013" s="100"/>
      <c r="J2013" s="100">
        <v>1511.05</v>
      </c>
      <c r="K2013" s="100">
        <v>1511.05</v>
      </c>
    </row>
    <row r="2014" spans="1:11" x14ac:dyDescent="0.3">
      <c r="A2014" s="100" t="s">
        <v>445</v>
      </c>
      <c r="B2014" s="100" t="s">
        <v>536</v>
      </c>
      <c r="C2014" s="100" t="s">
        <v>473</v>
      </c>
      <c r="D2014" s="101">
        <v>44158</v>
      </c>
      <c r="E2014" s="100" t="s">
        <v>1007</v>
      </c>
      <c r="F2014" s="100" t="s">
        <v>234</v>
      </c>
      <c r="G2014" s="100" t="s">
        <v>1008</v>
      </c>
      <c r="H2014" s="100" t="s">
        <v>1008</v>
      </c>
      <c r="I2014" s="100">
        <v>4200</v>
      </c>
      <c r="J2014" s="100"/>
      <c r="K2014" s="100">
        <v>-4200</v>
      </c>
    </row>
    <row r="2015" spans="1:11" x14ac:dyDescent="0.3">
      <c r="A2015" s="100" t="s">
        <v>445</v>
      </c>
      <c r="B2015" s="100" t="s">
        <v>536</v>
      </c>
      <c r="C2015" s="100" t="s">
        <v>473</v>
      </c>
      <c r="D2015" s="101">
        <v>44158</v>
      </c>
      <c r="E2015" s="100" t="s">
        <v>1356</v>
      </c>
      <c r="F2015" s="100" t="s">
        <v>234</v>
      </c>
      <c r="G2015" s="100" t="s">
        <v>1357</v>
      </c>
      <c r="H2015" s="100" t="s">
        <v>1358</v>
      </c>
      <c r="I2015" s="100"/>
      <c r="J2015" s="100">
        <v>2400</v>
      </c>
      <c r="K2015" s="100">
        <v>2400</v>
      </c>
    </row>
    <row r="2016" spans="1:11" x14ac:dyDescent="0.3">
      <c r="A2016" s="100" t="s">
        <v>445</v>
      </c>
      <c r="B2016" s="100" t="s">
        <v>536</v>
      </c>
      <c r="C2016" s="100" t="s">
        <v>473</v>
      </c>
      <c r="D2016" s="101">
        <v>44158</v>
      </c>
      <c r="E2016" s="100" t="s">
        <v>1359</v>
      </c>
      <c r="F2016" s="100" t="s">
        <v>234</v>
      </c>
      <c r="G2016" s="100" t="s">
        <v>1357</v>
      </c>
      <c r="H2016" s="100" t="s">
        <v>1360</v>
      </c>
      <c r="I2016" s="100"/>
      <c r="J2016" s="100">
        <v>1800</v>
      </c>
      <c r="K2016" s="100">
        <v>1800</v>
      </c>
    </row>
    <row r="2017" spans="1:11" x14ac:dyDescent="0.3">
      <c r="A2017" s="100" t="s">
        <v>445</v>
      </c>
      <c r="B2017" s="100" t="s">
        <v>536</v>
      </c>
      <c r="C2017" s="100" t="s">
        <v>473</v>
      </c>
      <c r="D2017" s="101">
        <v>44175</v>
      </c>
      <c r="E2017" s="100" t="s">
        <v>1555</v>
      </c>
      <c r="F2017" s="100" t="s">
        <v>234</v>
      </c>
      <c r="G2017" s="100" t="s">
        <v>1556</v>
      </c>
      <c r="H2017" s="100" t="s">
        <v>1557</v>
      </c>
      <c r="I2017" s="100"/>
      <c r="J2017" s="100">
        <v>1200</v>
      </c>
      <c r="K2017" s="100">
        <v>1200</v>
      </c>
    </row>
    <row r="2018" spans="1:11" x14ac:dyDescent="0.3">
      <c r="A2018" s="100" t="s">
        <v>445</v>
      </c>
      <c r="B2018" s="100" t="s">
        <v>536</v>
      </c>
      <c r="C2018" s="100" t="s">
        <v>473</v>
      </c>
      <c r="D2018" s="101">
        <v>44181</v>
      </c>
      <c r="E2018" s="100" t="s">
        <v>1425</v>
      </c>
      <c r="F2018" s="100" t="s">
        <v>234</v>
      </c>
      <c r="G2018" s="100" t="s">
        <v>1426</v>
      </c>
      <c r="H2018" s="100" t="s">
        <v>1426</v>
      </c>
      <c r="I2018" s="100">
        <v>1200</v>
      </c>
      <c r="J2018" s="100"/>
      <c r="K2018" s="100">
        <v>-1200</v>
      </c>
    </row>
    <row r="2019" spans="1:11" x14ac:dyDescent="0.3">
      <c r="A2019" s="100" t="s">
        <v>445</v>
      </c>
      <c r="B2019" s="100" t="s">
        <v>541</v>
      </c>
      <c r="C2019" s="100" t="s">
        <v>511</v>
      </c>
      <c r="D2019" s="101">
        <v>44043</v>
      </c>
      <c r="E2019" s="100" t="s">
        <v>535</v>
      </c>
      <c r="F2019" s="100" t="s">
        <v>236</v>
      </c>
      <c r="G2019" s="100" t="s">
        <v>442</v>
      </c>
      <c r="H2019" s="100" t="s">
        <v>511</v>
      </c>
      <c r="I2019" s="100">
        <v>10112.299999999999</v>
      </c>
      <c r="J2019" s="100"/>
      <c r="K2019" s="100">
        <v>-10112.299999999999</v>
      </c>
    </row>
    <row r="2020" spans="1:11" x14ac:dyDescent="0.3">
      <c r="A2020" s="100" t="s">
        <v>445</v>
      </c>
      <c r="B2020" s="100" t="s">
        <v>541</v>
      </c>
      <c r="C2020" s="100" t="s">
        <v>511</v>
      </c>
      <c r="D2020" s="101">
        <v>44043</v>
      </c>
      <c r="E2020" s="100" t="s">
        <v>533</v>
      </c>
      <c r="F2020" s="100" t="s">
        <v>236</v>
      </c>
      <c r="G2020" s="100" t="s">
        <v>534</v>
      </c>
      <c r="H2020" s="100" t="s">
        <v>511</v>
      </c>
      <c r="I2020" s="100"/>
      <c r="J2020" s="100">
        <v>20224.599999999999</v>
      </c>
      <c r="K2020" s="100">
        <v>20224.599999999999</v>
      </c>
    </row>
    <row r="2021" spans="1:11" x14ac:dyDescent="0.3">
      <c r="A2021" s="100" t="s">
        <v>445</v>
      </c>
      <c r="B2021" s="100" t="s">
        <v>541</v>
      </c>
      <c r="C2021" s="100" t="s">
        <v>511</v>
      </c>
      <c r="D2021" s="101">
        <v>44074</v>
      </c>
      <c r="E2021" s="100" t="s">
        <v>530</v>
      </c>
      <c r="F2021" s="100" t="s">
        <v>366</v>
      </c>
      <c r="G2021" s="100" t="s">
        <v>531</v>
      </c>
      <c r="H2021" s="100" t="s">
        <v>511</v>
      </c>
      <c r="I2021" s="100">
        <v>12757.44</v>
      </c>
      <c r="J2021" s="100"/>
      <c r="K2021" s="100">
        <v>-12757.44</v>
      </c>
    </row>
    <row r="2022" spans="1:11" x14ac:dyDescent="0.3">
      <c r="A2022" s="100" t="s">
        <v>445</v>
      </c>
      <c r="B2022" s="100" t="s">
        <v>541</v>
      </c>
      <c r="C2022" s="100" t="s">
        <v>511</v>
      </c>
      <c r="D2022" s="101">
        <v>44104</v>
      </c>
      <c r="E2022" s="100" t="s">
        <v>861</v>
      </c>
      <c r="F2022" s="100" t="s">
        <v>236</v>
      </c>
      <c r="G2022" s="100" t="s">
        <v>634</v>
      </c>
      <c r="H2022" s="100" t="s">
        <v>511</v>
      </c>
      <c r="I2022" s="100"/>
      <c r="J2022" s="100">
        <v>5174.88</v>
      </c>
      <c r="K2022" s="100">
        <v>5174.88</v>
      </c>
    </row>
    <row r="2023" spans="1:11" x14ac:dyDescent="0.3">
      <c r="A2023" s="100" t="s">
        <v>445</v>
      </c>
      <c r="B2023" s="100" t="s">
        <v>541</v>
      </c>
      <c r="C2023" s="100" t="s">
        <v>511</v>
      </c>
      <c r="D2023" s="101">
        <v>44104</v>
      </c>
      <c r="E2023" s="100" t="s">
        <v>857</v>
      </c>
      <c r="F2023" s="100" t="s">
        <v>236</v>
      </c>
      <c r="G2023" s="100" t="s">
        <v>636</v>
      </c>
      <c r="H2023" s="100" t="s">
        <v>511</v>
      </c>
      <c r="I2023" s="100"/>
      <c r="J2023" s="100">
        <v>24713.74</v>
      </c>
      <c r="K2023" s="100">
        <v>24713.74</v>
      </c>
    </row>
    <row r="2024" spans="1:11" x14ac:dyDescent="0.3">
      <c r="A2024" s="100" t="s">
        <v>445</v>
      </c>
      <c r="B2024" s="100" t="s">
        <v>541</v>
      </c>
      <c r="C2024" s="100" t="s">
        <v>511</v>
      </c>
      <c r="D2024" s="101">
        <v>44135</v>
      </c>
      <c r="E2024" s="100" t="s">
        <v>1345</v>
      </c>
      <c r="F2024" s="100" t="s">
        <v>366</v>
      </c>
      <c r="G2024" s="100" t="s">
        <v>1042</v>
      </c>
      <c r="H2024" s="100" t="s">
        <v>511</v>
      </c>
      <c r="I2024" s="100"/>
      <c r="J2024" s="100">
        <v>12839.73</v>
      </c>
      <c r="K2024" s="100">
        <v>12839.73</v>
      </c>
    </row>
    <row r="2025" spans="1:11" x14ac:dyDescent="0.3">
      <c r="A2025" s="100" t="s">
        <v>445</v>
      </c>
      <c r="B2025" s="100" t="s">
        <v>541</v>
      </c>
      <c r="C2025" s="100" t="s">
        <v>511</v>
      </c>
      <c r="D2025" s="101">
        <v>44165</v>
      </c>
      <c r="E2025" s="100" t="s">
        <v>1346</v>
      </c>
      <c r="F2025" s="100" t="s">
        <v>366</v>
      </c>
      <c r="G2025" s="100" t="s">
        <v>444</v>
      </c>
      <c r="H2025" s="100" t="s">
        <v>511</v>
      </c>
      <c r="I2025" s="100"/>
      <c r="J2025" s="100">
        <v>7238.26</v>
      </c>
      <c r="K2025" s="100">
        <v>7238.26</v>
      </c>
    </row>
    <row r="2026" spans="1:11" x14ac:dyDescent="0.3">
      <c r="A2026" s="100" t="s">
        <v>445</v>
      </c>
      <c r="B2026" s="100" t="s">
        <v>541</v>
      </c>
      <c r="C2026" s="100" t="s">
        <v>511</v>
      </c>
      <c r="D2026" s="101">
        <v>44196</v>
      </c>
      <c r="E2026" s="100" t="s">
        <v>1554</v>
      </c>
      <c r="F2026" s="100" t="s">
        <v>366</v>
      </c>
      <c r="G2026" s="100" t="s">
        <v>444</v>
      </c>
      <c r="H2026" s="100" t="s">
        <v>511</v>
      </c>
      <c r="I2026" s="100"/>
      <c r="J2026" s="100">
        <v>3973.35</v>
      </c>
      <c r="K2026" s="100">
        <v>3973.35</v>
      </c>
    </row>
    <row r="2027" spans="1:11" x14ac:dyDescent="0.3">
      <c r="A2027" s="100" t="s">
        <v>445</v>
      </c>
      <c r="B2027" s="100" t="s">
        <v>541</v>
      </c>
      <c r="C2027" s="100" t="s">
        <v>511</v>
      </c>
      <c r="D2027" s="101">
        <v>44227</v>
      </c>
      <c r="E2027" s="100" t="s">
        <v>1658</v>
      </c>
      <c r="F2027" s="100" t="s">
        <v>236</v>
      </c>
      <c r="G2027" s="100" t="s">
        <v>1645</v>
      </c>
      <c r="H2027" s="100" t="s">
        <v>511</v>
      </c>
      <c r="I2027" s="100"/>
      <c r="J2027" s="100">
        <v>1616.83</v>
      </c>
      <c r="K2027" s="100">
        <v>1616.83</v>
      </c>
    </row>
    <row r="2028" spans="1:11" x14ac:dyDescent="0.3">
      <c r="A2028" s="100" t="s">
        <v>445</v>
      </c>
      <c r="B2028" s="100" t="s">
        <v>541</v>
      </c>
      <c r="C2028" s="100" t="s">
        <v>511</v>
      </c>
      <c r="D2028" s="101">
        <v>44227</v>
      </c>
      <c r="E2028" s="100" t="s">
        <v>1714</v>
      </c>
      <c r="F2028" s="100" t="s">
        <v>236</v>
      </c>
      <c r="G2028" s="100" t="s">
        <v>442</v>
      </c>
      <c r="H2028" s="100" t="s">
        <v>511</v>
      </c>
      <c r="I2028" s="100"/>
      <c r="J2028" s="100">
        <v>4294.3999999999996</v>
      </c>
      <c r="K2028" s="100">
        <v>4294.3999999999996</v>
      </c>
    </row>
    <row r="2029" spans="1:11" x14ac:dyDescent="0.3">
      <c r="A2029" s="100" t="s">
        <v>140</v>
      </c>
      <c r="B2029" s="100" t="s">
        <v>254</v>
      </c>
      <c r="C2029" s="100" t="s">
        <v>255</v>
      </c>
      <c r="D2029" s="101">
        <v>44043</v>
      </c>
      <c r="E2029" s="100" t="s">
        <v>275</v>
      </c>
      <c r="F2029" s="100" t="s">
        <v>236</v>
      </c>
      <c r="G2029" s="100" t="s">
        <v>276</v>
      </c>
      <c r="H2029" s="100" t="s">
        <v>255</v>
      </c>
      <c r="I2029" s="100"/>
      <c r="J2029" s="100">
        <v>10112.299999999999</v>
      </c>
      <c r="K2029" s="100">
        <v>10112.299999999999</v>
      </c>
    </row>
    <row r="2030" spans="1:11" x14ac:dyDescent="0.3">
      <c r="A2030" s="100" t="s">
        <v>140</v>
      </c>
      <c r="B2030" s="100" t="s">
        <v>254</v>
      </c>
      <c r="C2030" s="100" t="s">
        <v>255</v>
      </c>
      <c r="D2030" s="101">
        <v>44074</v>
      </c>
      <c r="E2030" s="100" t="s">
        <v>530</v>
      </c>
      <c r="F2030" s="100" t="s">
        <v>366</v>
      </c>
      <c r="G2030" s="100" t="s">
        <v>531</v>
      </c>
      <c r="H2030" s="100" t="s">
        <v>255</v>
      </c>
      <c r="I2030" s="100"/>
      <c r="J2030" s="100">
        <v>24713.74</v>
      </c>
      <c r="K2030" s="100">
        <v>24713.74</v>
      </c>
    </row>
    <row r="2031" spans="1:11" x14ac:dyDescent="0.3">
      <c r="A2031" s="100" t="s">
        <v>140</v>
      </c>
      <c r="B2031" s="100" t="s">
        <v>254</v>
      </c>
      <c r="C2031" s="100" t="s">
        <v>255</v>
      </c>
      <c r="D2031" s="101">
        <v>44104</v>
      </c>
      <c r="E2031" s="100" t="s">
        <v>856</v>
      </c>
      <c r="F2031" s="100" t="s">
        <v>236</v>
      </c>
      <c r="G2031" s="100" t="s">
        <v>276</v>
      </c>
      <c r="H2031" s="100" t="s">
        <v>255</v>
      </c>
      <c r="I2031" s="100"/>
      <c r="J2031" s="100">
        <v>8095.67</v>
      </c>
      <c r="K2031" s="100">
        <v>8095.67</v>
      </c>
    </row>
    <row r="2032" spans="1:11" x14ac:dyDescent="0.3">
      <c r="A2032" s="100" t="s">
        <v>140</v>
      </c>
      <c r="B2032" s="100" t="s">
        <v>254</v>
      </c>
      <c r="C2032" s="100" t="s">
        <v>255</v>
      </c>
      <c r="D2032" s="101">
        <v>44165</v>
      </c>
      <c r="E2032" s="100" t="s">
        <v>1343</v>
      </c>
      <c r="F2032" s="100" t="s">
        <v>366</v>
      </c>
      <c r="G2032" s="100" t="s">
        <v>1344</v>
      </c>
      <c r="H2032" s="100" t="s">
        <v>255</v>
      </c>
      <c r="I2032" s="100"/>
      <c r="J2032" s="100">
        <v>18419.5</v>
      </c>
      <c r="K2032" s="100">
        <v>18419.5</v>
      </c>
    </row>
    <row r="2033" spans="1:11" x14ac:dyDescent="0.3">
      <c r="A2033" s="100" t="s">
        <v>140</v>
      </c>
      <c r="B2033" s="100" t="s">
        <v>254</v>
      </c>
      <c r="C2033" s="100" t="s">
        <v>255</v>
      </c>
      <c r="D2033" s="101">
        <v>44196</v>
      </c>
      <c r="E2033" s="100" t="s">
        <v>1552</v>
      </c>
      <c r="F2033" s="100" t="s">
        <v>366</v>
      </c>
      <c r="G2033" s="100" t="s">
        <v>1553</v>
      </c>
      <c r="H2033" s="100" t="s">
        <v>255</v>
      </c>
      <c r="I2033" s="100"/>
      <c r="J2033" s="100">
        <v>3973.35</v>
      </c>
      <c r="K2033" s="100">
        <v>3973.35</v>
      </c>
    </row>
    <row r="2034" spans="1:11" x14ac:dyDescent="0.3">
      <c r="A2034" s="100" t="s">
        <v>140</v>
      </c>
      <c r="B2034" s="100" t="s">
        <v>254</v>
      </c>
      <c r="C2034" s="100" t="s">
        <v>255</v>
      </c>
      <c r="D2034" s="101">
        <v>44227</v>
      </c>
      <c r="E2034" s="100" t="s">
        <v>1576</v>
      </c>
      <c r="F2034" s="100" t="s">
        <v>236</v>
      </c>
      <c r="G2034" s="100" t="s">
        <v>276</v>
      </c>
      <c r="H2034" s="100" t="s">
        <v>255</v>
      </c>
      <c r="I2034" s="100"/>
      <c r="J2034" s="100">
        <v>5911.23</v>
      </c>
      <c r="K2034" s="100">
        <v>5911.23</v>
      </c>
    </row>
    <row r="2035" spans="1:11" x14ac:dyDescent="0.3">
      <c r="A2035" s="100" t="s">
        <v>142</v>
      </c>
      <c r="B2035" s="100" t="s">
        <v>256</v>
      </c>
      <c r="C2035" s="100" t="s">
        <v>316</v>
      </c>
      <c r="D2035" s="101">
        <v>44027</v>
      </c>
      <c r="E2035" s="100" t="s">
        <v>277</v>
      </c>
      <c r="F2035" s="100" t="s">
        <v>235</v>
      </c>
      <c r="G2035" s="100" t="s">
        <v>278</v>
      </c>
      <c r="H2035" s="100" t="s">
        <v>278</v>
      </c>
      <c r="I2035" s="100">
        <v>379.1</v>
      </c>
      <c r="J2035" s="100"/>
      <c r="K2035" s="100">
        <v>-379.1</v>
      </c>
    </row>
    <row r="2036" spans="1:11" x14ac:dyDescent="0.3">
      <c r="A2036" s="100" t="s">
        <v>142</v>
      </c>
      <c r="B2036" s="100" t="s">
        <v>256</v>
      </c>
      <c r="C2036" s="100" t="s">
        <v>316</v>
      </c>
      <c r="D2036" s="101">
        <v>44043</v>
      </c>
      <c r="E2036" s="100" t="s">
        <v>279</v>
      </c>
      <c r="F2036" s="100" t="s">
        <v>235</v>
      </c>
      <c r="G2036" s="100" t="s">
        <v>280</v>
      </c>
      <c r="H2036" s="100" t="s">
        <v>280</v>
      </c>
      <c r="I2036" s="100">
        <v>379.1</v>
      </c>
      <c r="J2036" s="100"/>
      <c r="K2036" s="100">
        <v>-379.1</v>
      </c>
    </row>
    <row r="2037" spans="1:11" x14ac:dyDescent="0.3">
      <c r="A2037" s="100" t="s">
        <v>142</v>
      </c>
      <c r="B2037" s="100" t="s">
        <v>256</v>
      </c>
      <c r="C2037" s="100" t="s">
        <v>316</v>
      </c>
      <c r="D2037" s="101">
        <v>44057</v>
      </c>
      <c r="E2037" s="100" t="s">
        <v>424</v>
      </c>
      <c r="F2037" s="100" t="s">
        <v>234</v>
      </c>
      <c r="G2037" s="100" t="s">
        <v>450</v>
      </c>
      <c r="H2037" s="100" t="s">
        <v>450</v>
      </c>
      <c r="I2037" s="100">
        <v>379.1</v>
      </c>
      <c r="J2037" s="100"/>
      <c r="K2037" s="100">
        <v>-379.1</v>
      </c>
    </row>
    <row r="2038" spans="1:11" x14ac:dyDescent="0.3">
      <c r="A2038" s="100" t="s">
        <v>142</v>
      </c>
      <c r="B2038" s="100" t="s">
        <v>256</v>
      </c>
      <c r="C2038" s="100" t="s">
        <v>316</v>
      </c>
      <c r="D2038" s="101">
        <v>44074</v>
      </c>
      <c r="E2038" s="100" t="s">
        <v>434</v>
      </c>
      <c r="F2038" s="100" t="s">
        <v>234</v>
      </c>
      <c r="G2038" s="100" t="s">
        <v>451</v>
      </c>
      <c r="H2038" s="100" t="s">
        <v>451</v>
      </c>
      <c r="I2038" s="100">
        <v>379.1</v>
      </c>
      <c r="J2038" s="100"/>
      <c r="K2038" s="100">
        <v>-379.1</v>
      </c>
    </row>
    <row r="2039" spans="1:11" x14ac:dyDescent="0.3">
      <c r="A2039" s="100" t="s">
        <v>142</v>
      </c>
      <c r="B2039" s="100" t="s">
        <v>256</v>
      </c>
      <c r="C2039" s="100" t="s">
        <v>316</v>
      </c>
      <c r="D2039" s="101">
        <v>44089</v>
      </c>
      <c r="E2039" s="100" t="s">
        <v>602</v>
      </c>
      <c r="F2039" s="100" t="s">
        <v>234</v>
      </c>
      <c r="G2039" s="100" t="s">
        <v>639</v>
      </c>
      <c r="H2039" s="100" t="s">
        <v>639</v>
      </c>
      <c r="I2039" s="100">
        <v>379.1</v>
      </c>
      <c r="J2039" s="100"/>
      <c r="K2039" s="100">
        <v>-379.1</v>
      </c>
    </row>
    <row r="2040" spans="1:11" x14ac:dyDescent="0.3">
      <c r="A2040" s="100" t="s">
        <v>142</v>
      </c>
      <c r="B2040" s="100" t="s">
        <v>256</v>
      </c>
      <c r="C2040" s="100" t="s">
        <v>316</v>
      </c>
      <c r="D2040" s="101">
        <v>44104</v>
      </c>
      <c r="E2040" s="100" t="s">
        <v>628</v>
      </c>
      <c r="F2040" s="100" t="s">
        <v>234</v>
      </c>
      <c r="G2040" s="100" t="s">
        <v>640</v>
      </c>
      <c r="H2040" s="100" t="s">
        <v>640</v>
      </c>
      <c r="I2040" s="100">
        <v>379.1</v>
      </c>
      <c r="J2040" s="100"/>
      <c r="K2040" s="100">
        <v>-379.1</v>
      </c>
    </row>
    <row r="2041" spans="1:11" x14ac:dyDescent="0.3">
      <c r="A2041" s="100" t="s">
        <v>142</v>
      </c>
      <c r="B2041" s="100" t="s">
        <v>256</v>
      </c>
      <c r="C2041" s="100" t="s">
        <v>316</v>
      </c>
      <c r="D2041" s="101">
        <v>44119</v>
      </c>
      <c r="E2041" s="100" t="s">
        <v>923</v>
      </c>
      <c r="F2041" s="100" t="s">
        <v>234</v>
      </c>
      <c r="G2041" s="100" t="s">
        <v>1050</v>
      </c>
      <c r="H2041" s="100" t="s">
        <v>1050</v>
      </c>
      <c r="I2041" s="100">
        <v>379.1</v>
      </c>
      <c r="J2041" s="100"/>
      <c r="K2041" s="100">
        <v>-379.1</v>
      </c>
    </row>
    <row r="2042" spans="1:11" x14ac:dyDescent="0.3">
      <c r="A2042" s="100" t="s">
        <v>142</v>
      </c>
      <c r="B2042" s="100" t="s">
        <v>256</v>
      </c>
      <c r="C2042" s="100" t="s">
        <v>316</v>
      </c>
      <c r="D2042" s="101">
        <v>44134</v>
      </c>
      <c r="E2042" s="100" t="s">
        <v>957</v>
      </c>
      <c r="F2042" s="100" t="s">
        <v>234</v>
      </c>
      <c r="G2042" s="100" t="s">
        <v>1051</v>
      </c>
      <c r="H2042" s="100" t="s">
        <v>1051</v>
      </c>
      <c r="I2042" s="100">
        <v>379.1</v>
      </c>
      <c r="J2042" s="100"/>
      <c r="K2042" s="100">
        <v>-379.1</v>
      </c>
    </row>
    <row r="2043" spans="1:11" x14ac:dyDescent="0.3">
      <c r="A2043" s="100" t="s">
        <v>142</v>
      </c>
      <c r="B2043" s="100" t="s">
        <v>256</v>
      </c>
      <c r="C2043" s="100" t="s">
        <v>316</v>
      </c>
      <c r="D2043" s="101">
        <v>44148</v>
      </c>
      <c r="E2043" s="100" t="s">
        <v>993</v>
      </c>
      <c r="F2043" s="100" t="s">
        <v>234</v>
      </c>
      <c r="G2043" s="100" t="s">
        <v>1055</v>
      </c>
      <c r="H2043" s="100" t="s">
        <v>1055</v>
      </c>
      <c r="I2043" s="100">
        <v>379.1</v>
      </c>
      <c r="J2043" s="100"/>
      <c r="K2043" s="100">
        <v>-379.1</v>
      </c>
    </row>
    <row r="2044" spans="1:11" x14ac:dyDescent="0.3">
      <c r="A2044" s="100" t="s">
        <v>142</v>
      </c>
      <c r="B2044" s="100" t="s">
        <v>256</v>
      </c>
      <c r="C2044" s="100" t="s">
        <v>316</v>
      </c>
      <c r="D2044" s="101">
        <v>44165</v>
      </c>
      <c r="E2044" s="100" t="s">
        <v>1029</v>
      </c>
      <c r="F2044" s="100" t="s">
        <v>234</v>
      </c>
      <c r="G2044" s="100" t="s">
        <v>1056</v>
      </c>
      <c r="H2044" s="100" t="s">
        <v>1056</v>
      </c>
      <c r="I2044" s="100">
        <v>379.1</v>
      </c>
      <c r="J2044" s="100"/>
      <c r="K2044" s="100">
        <v>-379.1</v>
      </c>
    </row>
    <row r="2045" spans="1:11" x14ac:dyDescent="0.3">
      <c r="A2045" s="100" t="s">
        <v>142</v>
      </c>
      <c r="B2045" s="100" t="s">
        <v>256</v>
      </c>
      <c r="C2045" s="100" t="s">
        <v>316</v>
      </c>
      <c r="D2045" s="101">
        <v>44180</v>
      </c>
      <c r="E2045" s="100" t="s">
        <v>1421</v>
      </c>
      <c r="F2045" s="100" t="s">
        <v>234</v>
      </c>
      <c r="G2045" s="100" t="s">
        <v>1451</v>
      </c>
      <c r="H2045" s="100" t="s">
        <v>1451</v>
      </c>
      <c r="I2045" s="100">
        <v>379.1</v>
      </c>
      <c r="J2045" s="100"/>
      <c r="K2045" s="100">
        <v>-379.1</v>
      </c>
    </row>
    <row r="2046" spans="1:11" x14ac:dyDescent="0.3">
      <c r="A2046" s="100" t="s">
        <v>142</v>
      </c>
      <c r="B2046" s="100" t="s">
        <v>256</v>
      </c>
      <c r="C2046" s="100" t="s">
        <v>316</v>
      </c>
      <c r="D2046" s="101">
        <v>44196</v>
      </c>
      <c r="E2046" s="100" t="s">
        <v>1443</v>
      </c>
      <c r="F2046" s="100" t="s">
        <v>234</v>
      </c>
      <c r="G2046" s="100" t="s">
        <v>1455</v>
      </c>
      <c r="H2046" s="100" t="s">
        <v>1455</v>
      </c>
      <c r="I2046" s="100">
        <v>379.1</v>
      </c>
      <c r="J2046" s="100"/>
      <c r="K2046" s="100">
        <v>-379.1</v>
      </c>
    </row>
    <row r="2047" spans="1:11" x14ac:dyDescent="0.3">
      <c r="A2047" s="100" t="s">
        <v>142</v>
      </c>
      <c r="B2047" s="100" t="s">
        <v>256</v>
      </c>
      <c r="C2047" s="100" t="s">
        <v>316</v>
      </c>
      <c r="D2047" s="101">
        <v>44211</v>
      </c>
      <c r="E2047" s="100" t="s">
        <v>1577</v>
      </c>
      <c r="F2047" s="100" t="s">
        <v>234</v>
      </c>
      <c r="G2047" s="100" t="s">
        <v>1578</v>
      </c>
      <c r="H2047" s="100" t="s">
        <v>1578</v>
      </c>
      <c r="I2047" s="100">
        <v>379.1</v>
      </c>
      <c r="J2047" s="100"/>
      <c r="K2047" s="100">
        <v>-379.1</v>
      </c>
    </row>
    <row r="2048" spans="1:11" x14ac:dyDescent="0.3">
      <c r="A2048" s="100" t="s">
        <v>142</v>
      </c>
      <c r="B2048" s="100" t="s">
        <v>256</v>
      </c>
      <c r="C2048" s="100" t="s">
        <v>316</v>
      </c>
      <c r="D2048" s="101">
        <v>44211</v>
      </c>
      <c r="E2048" s="100" t="s">
        <v>1577</v>
      </c>
      <c r="F2048" s="100" t="s">
        <v>234</v>
      </c>
      <c r="G2048" s="100" t="s">
        <v>1578</v>
      </c>
      <c r="H2048" s="100" t="s">
        <v>1578</v>
      </c>
      <c r="I2048" s="100">
        <v>252.05</v>
      </c>
      <c r="J2048" s="100"/>
      <c r="K2048" s="100">
        <v>-252.05</v>
      </c>
    </row>
    <row r="2049" spans="1:11" x14ac:dyDescent="0.3">
      <c r="A2049" s="100" t="s">
        <v>142</v>
      </c>
      <c r="B2049" s="100" t="s">
        <v>256</v>
      </c>
      <c r="C2049" s="100" t="s">
        <v>316</v>
      </c>
      <c r="D2049" s="101">
        <v>44225</v>
      </c>
      <c r="E2049" s="100" t="s">
        <v>1579</v>
      </c>
      <c r="F2049" s="100" t="s">
        <v>234</v>
      </c>
      <c r="G2049" s="100" t="s">
        <v>1580</v>
      </c>
      <c r="H2049" s="100" t="s">
        <v>1580</v>
      </c>
      <c r="I2049" s="100">
        <v>379.1</v>
      </c>
      <c r="J2049" s="100"/>
      <c r="K2049" s="100">
        <v>-379.1</v>
      </c>
    </row>
    <row r="2050" spans="1:11" x14ac:dyDescent="0.3">
      <c r="A2050" s="100" t="s">
        <v>142</v>
      </c>
      <c r="B2050" s="100" t="s">
        <v>257</v>
      </c>
      <c r="C2050" s="100" t="s">
        <v>862</v>
      </c>
      <c r="D2050" s="101">
        <v>44104</v>
      </c>
      <c r="E2050" s="100" t="s">
        <v>861</v>
      </c>
      <c r="F2050" s="100" t="s">
        <v>236</v>
      </c>
      <c r="G2050" s="100" t="s">
        <v>634</v>
      </c>
      <c r="H2050" s="100" t="s">
        <v>498</v>
      </c>
      <c r="I2050" s="100">
        <v>3714.88</v>
      </c>
      <c r="J2050" s="100"/>
      <c r="K2050" s="100">
        <v>-3714.88</v>
      </c>
    </row>
    <row r="2051" spans="1:11" x14ac:dyDescent="0.3">
      <c r="A2051" s="100" t="s">
        <v>142</v>
      </c>
      <c r="B2051" s="100" t="s">
        <v>257</v>
      </c>
      <c r="C2051" s="100" t="s">
        <v>862</v>
      </c>
      <c r="D2051" s="101">
        <v>44104</v>
      </c>
      <c r="E2051" s="100" t="s">
        <v>861</v>
      </c>
      <c r="F2051" s="100" t="s">
        <v>236</v>
      </c>
      <c r="G2051" s="100" t="s">
        <v>634</v>
      </c>
      <c r="H2051" s="100" t="s">
        <v>753</v>
      </c>
      <c r="I2051" s="100">
        <v>730</v>
      </c>
      <c r="J2051" s="100"/>
      <c r="K2051" s="100">
        <v>-730</v>
      </c>
    </row>
    <row r="2052" spans="1:11" x14ac:dyDescent="0.3">
      <c r="A2052" s="100" t="s">
        <v>142</v>
      </c>
      <c r="B2052" s="100" t="s">
        <v>257</v>
      </c>
      <c r="C2052" s="100" t="s">
        <v>862</v>
      </c>
      <c r="D2052" s="101">
        <v>44104</v>
      </c>
      <c r="E2052" s="100" t="s">
        <v>861</v>
      </c>
      <c r="F2052" s="100" t="s">
        <v>236</v>
      </c>
      <c r="G2052" s="100" t="s">
        <v>634</v>
      </c>
      <c r="H2052" s="100" t="s">
        <v>754</v>
      </c>
      <c r="I2052" s="100">
        <v>730</v>
      </c>
      <c r="J2052" s="100"/>
      <c r="K2052" s="100">
        <v>-730</v>
      </c>
    </row>
    <row r="2053" spans="1:11" x14ac:dyDescent="0.3">
      <c r="A2053" s="100" t="s">
        <v>142</v>
      </c>
      <c r="B2053" s="100" t="s">
        <v>1361</v>
      </c>
      <c r="C2053" s="100" t="s">
        <v>1362</v>
      </c>
      <c r="D2053" s="101">
        <v>44112</v>
      </c>
      <c r="E2053" s="100" t="s">
        <v>919</v>
      </c>
      <c r="F2053" s="100" t="s">
        <v>234</v>
      </c>
      <c r="G2053" s="100" t="s">
        <v>1213</v>
      </c>
      <c r="H2053" s="100" t="s">
        <v>1363</v>
      </c>
      <c r="I2053" s="100">
        <v>4817.8900000000003</v>
      </c>
      <c r="J2053" s="100"/>
      <c r="K2053" s="100">
        <v>-4817.8900000000003</v>
      </c>
    </row>
    <row r="2054" spans="1:11" x14ac:dyDescent="0.3">
      <c r="A2054" s="100" t="s">
        <v>142</v>
      </c>
      <c r="B2054" s="100" t="s">
        <v>1361</v>
      </c>
      <c r="C2054" s="100" t="s">
        <v>1362</v>
      </c>
      <c r="D2054" s="101">
        <v>44141</v>
      </c>
      <c r="E2054" s="100" t="s">
        <v>985</v>
      </c>
      <c r="F2054" s="100" t="s">
        <v>234</v>
      </c>
      <c r="G2054" s="100" t="s">
        <v>1237</v>
      </c>
      <c r="H2054" s="100" t="s">
        <v>1364</v>
      </c>
      <c r="I2054" s="100">
        <v>859.98</v>
      </c>
      <c r="J2054" s="100"/>
      <c r="K2054" s="100">
        <v>-859.98</v>
      </c>
    </row>
    <row r="2055" spans="1:11" x14ac:dyDescent="0.3">
      <c r="A2055" s="100" t="s">
        <v>142</v>
      </c>
      <c r="B2055" s="100" t="s">
        <v>1361</v>
      </c>
      <c r="C2055" s="100" t="s">
        <v>1362</v>
      </c>
      <c r="D2055" s="101">
        <v>44141</v>
      </c>
      <c r="E2055" s="100" t="s">
        <v>985</v>
      </c>
      <c r="F2055" s="100" t="s">
        <v>234</v>
      </c>
      <c r="G2055" s="100" t="s">
        <v>1237</v>
      </c>
      <c r="H2055" s="100" t="s">
        <v>1364</v>
      </c>
      <c r="I2055" s="100">
        <v>429.99</v>
      </c>
      <c r="J2055" s="100"/>
      <c r="K2055" s="100">
        <v>-429.99</v>
      </c>
    </row>
    <row r="2056" spans="1:11" x14ac:dyDescent="0.3">
      <c r="A2056" s="100" t="s">
        <v>142</v>
      </c>
      <c r="B2056" s="100" t="s">
        <v>1361</v>
      </c>
      <c r="C2056" s="100" t="s">
        <v>1362</v>
      </c>
      <c r="D2056" s="101">
        <v>44141</v>
      </c>
      <c r="E2056" s="100" t="s">
        <v>985</v>
      </c>
      <c r="F2056" s="100" t="s">
        <v>234</v>
      </c>
      <c r="G2056" s="100" t="s">
        <v>1237</v>
      </c>
      <c r="H2056" s="100" t="s">
        <v>1364</v>
      </c>
      <c r="I2056" s="100">
        <v>56</v>
      </c>
      <c r="J2056" s="100"/>
      <c r="K2056" s="100">
        <v>-56</v>
      </c>
    </row>
    <row r="2057" spans="1:11" x14ac:dyDescent="0.3">
      <c r="A2057" s="100" t="s">
        <v>142</v>
      </c>
      <c r="B2057" s="100" t="s">
        <v>1361</v>
      </c>
      <c r="C2057" s="100" t="s">
        <v>1362</v>
      </c>
      <c r="D2057" s="101">
        <v>44141</v>
      </c>
      <c r="E2057" s="100" t="s">
        <v>985</v>
      </c>
      <c r="F2057" s="100" t="s">
        <v>234</v>
      </c>
      <c r="G2057" s="100" t="s">
        <v>1237</v>
      </c>
      <c r="H2057" s="100" t="s">
        <v>1365</v>
      </c>
      <c r="I2057" s="100">
        <v>429.99</v>
      </c>
      <c r="J2057" s="100"/>
      <c r="K2057" s="100">
        <v>-429.99</v>
      </c>
    </row>
    <row r="2058" spans="1:11" x14ac:dyDescent="0.3">
      <c r="A2058" s="100" t="s">
        <v>142</v>
      </c>
      <c r="B2058" s="100" t="s">
        <v>258</v>
      </c>
      <c r="C2058" s="100" t="s">
        <v>317</v>
      </c>
      <c r="D2058" s="101">
        <v>44027</v>
      </c>
      <c r="E2058" s="100" t="s">
        <v>277</v>
      </c>
      <c r="F2058" s="100" t="s">
        <v>235</v>
      </c>
      <c r="G2058" s="100" t="s">
        <v>278</v>
      </c>
      <c r="H2058" s="100" t="s">
        <v>278</v>
      </c>
      <c r="I2058" s="100">
        <v>252.05</v>
      </c>
      <c r="J2058" s="100"/>
      <c r="K2058" s="100">
        <v>-252.05</v>
      </c>
    </row>
    <row r="2059" spans="1:11" x14ac:dyDescent="0.3">
      <c r="A2059" s="100" t="s">
        <v>142</v>
      </c>
      <c r="B2059" s="100" t="s">
        <v>258</v>
      </c>
      <c r="C2059" s="100" t="s">
        <v>317</v>
      </c>
      <c r="D2059" s="101">
        <v>44043</v>
      </c>
      <c r="E2059" s="100" t="s">
        <v>279</v>
      </c>
      <c r="F2059" s="100" t="s">
        <v>235</v>
      </c>
      <c r="G2059" s="100" t="s">
        <v>280</v>
      </c>
      <c r="H2059" s="100" t="s">
        <v>280</v>
      </c>
      <c r="I2059" s="100">
        <v>252.05</v>
      </c>
      <c r="J2059" s="100"/>
      <c r="K2059" s="100">
        <v>-252.05</v>
      </c>
    </row>
    <row r="2060" spans="1:11" x14ac:dyDescent="0.3">
      <c r="A2060" s="100" t="s">
        <v>142</v>
      </c>
      <c r="B2060" s="100" t="s">
        <v>258</v>
      </c>
      <c r="C2060" s="100" t="s">
        <v>317</v>
      </c>
      <c r="D2060" s="101">
        <v>44057</v>
      </c>
      <c r="E2060" s="100" t="s">
        <v>424</v>
      </c>
      <c r="F2060" s="100" t="s">
        <v>234</v>
      </c>
      <c r="G2060" s="100" t="s">
        <v>450</v>
      </c>
      <c r="H2060" s="100" t="s">
        <v>450</v>
      </c>
      <c r="I2060" s="100">
        <v>252.05</v>
      </c>
      <c r="J2060" s="100"/>
      <c r="K2060" s="100">
        <v>-252.05</v>
      </c>
    </row>
    <row r="2061" spans="1:11" x14ac:dyDescent="0.3">
      <c r="A2061" s="100" t="s">
        <v>142</v>
      </c>
      <c r="B2061" s="100" t="s">
        <v>258</v>
      </c>
      <c r="C2061" s="100" t="s">
        <v>317</v>
      </c>
      <c r="D2061" s="101">
        <v>44074</v>
      </c>
      <c r="E2061" s="100" t="s">
        <v>434</v>
      </c>
      <c r="F2061" s="100" t="s">
        <v>234</v>
      </c>
      <c r="G2061" s="100" t="s">
        <v>451</v>
      </c>
      <c r="H2061" s="100" t="s">
        <v>451</v>
      </c>
      <c r="I2061" s="100">
        <v>252.05</v>
      </c>
      <c r="J2061" s="100"/>
      <c r="K2061" s="100">
        <v>-252.05</v>
      </c>
    </row>
    <row r="2062" spans="1:11" x14ac:dyDescent="0.3">
      <c r="A2062" s="100" t="s">
        <v>142</v>
      </c>
      <c r="B2062" s="100" t="s">
        <v>258</v>
      </c>
      <c r="C2062" s="100" t="s">
        <v>317</v>
      </c>
      <c r="D2062" s="101">
        <v>44089</v>
      </c>
      <c r="E2062" s="100" t="s">
        <v>602</v>
      </c>
      <c r="F2062" s="100" t="s">
        <v>234</v>
      </c>
      <c r="G2062" s="100" t="s">
        <v>639</v>
      </c>
      <c r="H2062" s="100" t="s">
        <v>639</v>
      </c>
      <c r="I2062" s="100">
        <v>252.05</v>
      </c>
      <c r="J2062" s="100"/>
      <c r="K2062" s="100">
        <v>-252.05</v>
      </c>
    </row>
    <row r="2063" spans="1:11" x14ac:dyDescent="0.3">
      <c r="A2063" s="100" t="s">
        <v>142</v>
      </c>
      <c r="B2063" s="100" t="s">
        <v>258</v>
      </c>
      <c r="C2063" s="100" t="s">
        <v>317</v>
      </c>
      <c r="D2063" s="101">
        <v>44104</v>
      </c>
      <c r="E2063" s="100" t="s">
        <v>628</v>
      </c>
      <c r="F2063" s="100" t="s">
        <v>234</v>
      </c>
      <c r="G2063" s="100" t="s">
        <v>640</v>
      </c>
      <c r="H2063" s="100" t="s">
        <v>640</v>
      </c>
      <c r="I2063" s="100">
        <v>252.05</v>
      </c>
      <c r="J2063" s="100"/>
      <c r="K2063" s="100">
        <v>-252.05</v>
      </c>
    </row>
    <row r="2064" spans="1:11" x14ac:dyDescent="0.3">
      <c r="A2064" s="100" t="s">
        <v>142</v>
      </c>
      <c r="B2064" s="100" t="s">
        <v>258</v>
      </c>
      <c r="C2064" s="100" t="s">
        <v>317</v>
      </c>
      <c r="D2064" s="101">
        <v>44119</v>
      </c>
      <c r="E2064" s="100" t="s">
        <v>923</v>
      </c>
      <c r="F2064" s="100" t="s">
        <v>234</v>
      </c>
      <c r="G2064" s="100" t="s">
        <v>1050</v>
      </c>
      <c r="H2064" s="100" t="s">
        <v>1050</v>
      </c>
      <c r="I2064" s="100">
        <v>252.05</v>
      </c>
      <c r="J2064" s="100"/>
      <c r="K2064" s="100">
        <v>-252.05</v>
      </c>
    </row>
    <row r="2065" spans="1:11" x14ac:dyDescent="0.3">
      <c r="A2065" s="100" t="s">
        <v>142</v>
      </c>
      <c r="B2065" s="100" t="s">
        <v>258</v>
      </c>
      <c r="C2065" s="100" t="s">
        <v>317</v>
      </c>
      <c r="D2065" s="101">
        <v>44134</v>
      </c>
      <c r="E2065" s="100" t="s">
        <v>957</v>
      </c>
      <c r="F2065" s="100" t="s">
        <v>234</v>
      </c>
      <c r="G2065" s="100" t="s">
        <v>1051</v>
      </c>
      <c r="H2065" s="100" t="s">
        <v>1051</v>
      </c>
      <c r="I2065" s="100">
        <v>252.05</v>
      </c>
      <c r="J2065" s="100"/>
      <c r="K2065" s="100">
        <v>-252.05</v>
      </c>
    </row>
    <row r="2066" spans="1:11" x14ac:dyDescent="0.3">
      <c r="A2066" s="100" t="s">
        <v>142</v>
      </c>
      <c r="B2066" s="100" t="s">
        <v>258</v>
      </c>
      <c r="C2066" s="100" t="s">
        <v>317</v>
      </c>
      <c r="D2066" s="101">
        <v>44148</v>
      </c>
      <c r="E2066" s="100" t="s">
        <v>993</v>
      </c>
      <c r="F2066" s="100" t="s">
        <v>234</v>
      </c>
      <c r="G2066" s="100" t="s">
        <v>1055</v>
      </c>
      <c r="H2066" s="100" t="s">
        <v>1055</v>
      </c>
      <c r="I2066" s="100">
        <v>252.05</v>
      </c>
      <c r="J2066" s="100"/>
      <c r="K2066" s="100">
        <v>-252.05</v>
      </c>
    </row>
    <row r="2067" spans="1:11" x14ac:dyDescent="0.3">
      <c r="A2067" s="100" t="s">
        <v>142</v>
      </c>
      <c r="B2067" s="100" t="s">
        <v>258</v>
      </c>
      <c r="C2067" s="100" t="s">
        <v>317</v>
      </c>
      <c r="D2067" s="101">
        <v>44165</v>
      </c>
      <c r="E2067" s="100" t="s">
        <v>1029</v>
      </c>
      <c r="F2067" s="100" t="s">
        <v>234</v>
      </c>
      <c r="G2067" s="100" t="s">
        <v>1056</v>
      </c>
      <c r="H2067" s="100" t="s">
        <v>1056</v>
      </c>
      <c r="I2067" s="100">
        <v>252.05</v>
      </c>
      <c r="J2067" s="100"/>
      <c r="K2067" s="100">
        <v>-252.05</v>
      </c>
    </row>
    <row r="2068" spans="1:11" x14ac:dyDescent="0.3">
      <c r="A2068" s="100" t="s">
        <v>142</v>
      </c>
      <c r="B2068" s="100" t="s">
        <v>258</v>
      </c>
      <c r="C2068" s="100" t="s">
        <v>317</v>
      </c>
      <c r="D2068" s="101">
        <v>44180</v>
      </c>
      <c r="E2068" s="100" t="s">
        <v>1421</v>
      </c>
      <c r="F2068" s="100" t="s">
        <v>234</v>
      </c>
      <c r="G2068" s="100" t="s">
        <v>1451</v>
      </c>
      <c r="H2068" s="100" t="s">
        <v>1451</v>
      </c>
      <c r="I2068" s="100">
        <v>252.05</v>
      </c>
      <c r="J2068" s="100"/>
      <c r="K2068" s="100">
        <v>-252.05</v>
      </c>
    </row>
    <row r="2069" spans="1:11" x14ac:dyDescent="0.3">
      <c r="A2069" s="100" t="s">
        <v>142</v>
      </c>
      <c r="B2069" s="100" t="s">
        <v>258</v>
      </c>
      <c r="C2069" s="100" t="s">
        <v>317</v>
      </c>
      <c r="D2069" s="101">
        <v>44196</v>
      </c>
      <c r="E2069" s="100" t="s">
        <v>1443</v>
      </c>
      <c r="F2069" s="100" t="s">
        <v>234</v>
      </c>
      <c r="G2069" s="100" t="s">
        <v>1455</v>
      </c>
      <c r="H2069" s="100" t="s">
        <v>1455</v>
      </c>
      <c r="I2069" s="100">
        <v>252.05</v>
      </c>
      <c r="J2069" s="100"/>
      <c r="K2069" s="100">
        <v>-252.05</v>
      </c>
    </row>
    <row r="2070" spans="1:11" x14ac:dyDescent="0.3">
      <c r="A2070" s="100" t="s">
        <v>142</v>
      </c>
      <c r="B2070" s="100" t="s">
        <v>258</v>
      </c>
      <c r="C2070" s="100" t="s">
        <v>317</v>
      </c>
      <c r="D2070" s="101">
        <v>44225</v>
      </c>
      <c r="E2070" s="100" t="s">
        <v>1579</v>
      </c>
      <c r="F2070" s="100" t="s">
        <v>234</v>
      </c>
      <c r="G2070" s="100" t="s">
        <v>1580</v>
      </c>
      <c r="H2070" s="100" t="s">
        <v>1580</v>
      </c>
      <c r="I2070" s="100">
        <v>252.05</v>
      </c>
      <c r="J2070" s="100"/>
      <c r="K2070" s="100">
        <v>-252.05</v>
      </c>
    </row>
    <row r="2071" spans="1:11" x14ac:dyDescent="0.3">
      <c r="A2071" s="100" t="s">
        <v>142</v>
      </c>
      <c r="B2071" s="100" t="s">
        <v>260</v>
      </c>
      <c r="C2071" s="100" t="s">
        <v>862</v>
      </c>
      <c r="D2071" s="101">
        <v>44095</v>
      </c>
      <c r="E2071" s="100" t="s">
        <v>858</v>
      </c>
      <c r="F2071" s="100" t="s">
        <v>234</v>
      </c>
      <c r="G2071" s="100" t="s">
        <v>860</v>
      </c>
      <c r="H2071" s="100" t="s">
        <v>859</v>
      </c>
      <c r="I2071" s="100">
        <v>1658.49</v>
      </c>
      <c r="J2071" s="100"/>
      <c r="K2071" s="100">
        <v>-1658.49</v>
      </c>
    </row>
    <row r="2072" spans="1:11" x14ac:dyDescent="0.3">
      <c r="A2072" s="100" t="s">
        <v>142</v>
      </c>
      <c r="B2072" s="100" t="s">
        <v>1366</v>
      </c>
      <c r="C2072" s="100" t="s">
        <v>1367</v>
      </c>
      <c r="D2072" s="101">
        <v>44109</v>
      </c>
      <c r="E2072" s="100" t="s">
        <v>1347</v>
      </c>
      <c r="F2072" s="100" t="s">
        <v>234</v>
      </c>
      <c r="G2072" s="100" t="s">
        <v>1349</v>
      </c>
      <c r="H2072" s="100" t="s">
        <v>1368</v>
      </c>
      <c r="I2072" s="100">
        <v>890</v>
      </c>
      <c r="J2072" s="100"/>
      <c r="K2072" s="100">
        <v>-890</v>
      </c>
    </row>
    <row r="2073" spans="1:11" x14ac:dyDescent="0.3">
      <c r="A2073" s="100" t="s">
        <v>142</v>
      </c>
      <c r="B2073" s="100" t="s">
        <v>264</v>
      </c>
      <c r="C2073" s="100" t="s">
        <v>265</v>
      </c>
      <c r="D2073" s="101">
        <v>44025</v>
      </c>
      <c r="E2073" s="100" t="s">
        <v>318</v>
      </c>
      <c r="F2073" s="100" t="s">
        <v>234</v>
      </c>
      <c r="G2073" s="100" t="s">
        <v>319</v>
      </c>
      <c r="H2073" s="100" t="s">
        <v>320</v>
      </c>
      <c r="I2073" s="100">
        <v>3850</v>
      </c>
      <c r="J2073" s="100"/>
      <c r="K2073" s="100">
        <v>-3850</v>
      </c>
    </row>
    <row r="2074" spans="1:11" x14ac:dyDescent="0.3">
      <c r="A2074" s="100" t="s">
        <v>142</v>
      </c>
      <c r="B2074" s="100" t="s">
        <v>264</v>
      </c>
      <c r="C2074" s="100" t="s">
        <v>265</v>
      </c>
      <c r="D2074" s="101">
        <v>44032</v>
      </c>
      <c r="E2074" s="100" t="s">
        <v>321</v>
      </c>
      <c r="F2074" s="100" t="s">
        <v>234</v>
      </c>
      <c r="G2074" s="100" t="s">
        <v>322</v>
      </c>
      <c r="H2074" s="100" t="s">
        <v>323</v>
      </c>
      <c r="I2074" s="100">
        <v>5000</v>
      </c>
      <c r="J2074" s="100"/>
      <c r="K2074" s="100">
        <v>-5000</v>
      </c>
    </row>
    <row r="2075" spans="1:11" x14ac:dyDescent="0.3">
      <c r="A2075" s="100" t="s">
        <v>142</v>
      </c>
      <c r="B2075" s="100" t="s">
        <v>333</v>
      </c>
      <c r="C2075" s="100" t="s">
        <v>542</v>
      </c>
      <c r="D2075" s="101">
        <v>44074</v>
      </c>
      <c r="E2075" s="100" t="s">
        <v>538</v>
      </c>
      <c r="F2075" s="100" t="s">
        <v>234</v>
      </c>
      <c r="G2075" s="100" t="s">
        <v>540</v>
      </c>
      <c r="H2075" s="100" t="s">
        <v>543</v>
      </c>
      <c r="I2075" s="100">
        <v>23451.439999999999</v>
      </c>
      <c r="J2075" s="100"/>
      <c r="K2075" s="100">
        <v>-23451.439999999999</v>
      </c>
    </row>
    <row r="2076" spans="1:11" x14ac:dyDescent="0.3">
      <c r="A2076" s="100" t="s">
        <v>142</v>
      </c>
      <c r="B2076" s="100" t="s">
        <v>333</v>
      </c>
      <c r="C2076" s="100" t="s">
        <v>542</v>
      </c>
      <c r="D2076" s="101">
        <v>44120</v>
      </c>
      <c r="E2076" s="100" t="s">
        <v>1350</v>
      </c>
      <c r="F2076" s="100" t="s">
        <v>234</v>
      </c>
      <c r="G2076" s="100" t="s">
        <v>1352</v>
      </c>
      <c r="H2076" s="100" t="s">
        <v>1369</v>
      </c>
      <c r="I2076" s="100">
        <v>2700</v>
      </c>
      <c r="J2076" s="100"/>
      <c r="K2076" s="100">
        <v>-2700</v>
      </c>
    </row>
    <row r="2077" spans="1:11" x14ac:dyDescent="0.3">
      <c r="A2077" s="100" t="s">
        <v>142</v>
      </c>
      <c r="B2077" s="100" t="s">
        <v>333</v>
      </c>
      <c r="C2077" s="100" t="s">
        <v>542</v>
      </c>
      <c r="D2077" s="101">
        <v>44131</v>
      </c>
      <c r="E2077" s="100" t="s">
        <v>1353</v>
      </c>
      <c r="F2077" s="100" t="s">
        <v>234</v>
      </c>
      <c r="G2077" s="100" t="s">
        <v>1355</v>
      </c>
      <c r="H2077" s="100" t="s">
        <v>1370</v>
      </c>
      <c r="I2077" s="100">
        <v>1511.05</v>
      </c>
      <c r="J2077" s="100"/>
      <c r="K2077" s="100">
        <v>-1511.05</v>
      </c>
    </row>
    <row r="2078" spans="1:11" x14ac:dyDescent="0.3">
      <c r="A2078" s="100" t="s">
        <v>142</v>
      </c>
      <c r="B2078" s="100" t="s">
        <v>333</v>
      </c>
      <c r="C2078" s="100" t="s">
        <v>542</v>
      </c>
      <c r="D2078" s="101">
        <v>44158</v>
      </c>
      <c r="E2078" s="100" t="s">
        <v>1356</v>
      </c>
      <c r="F2078" s="100" t="s">
        <v>234</v>
      </c>
      <c r="G2078" s="100" t="s">
        <v>1358</v>
      </c>
      <c r="H2078" s="100" t="s">
        <v>1371</v>
      </c>
      <c r="I2078" s="100">
        <v>2400</v>
      </c>
      <c r="J2078" s="100"/>
      <c r="K2078" s="100">
        <v>-2400</v>
      </c>
    </row>
    <row r="2079" spans="1:11" x14ac:dyDescent="0.3">
      <c r="A2079" s="100" t="s">
        <v>142</v>
      </c>
      <c r="B2079" s="100" t="s">
        <v>333</v>
      </c>
      <c r="C2079" s="100" t="s">
        <v>542</v>
      </c>
      <c r="D2079" s="101">
        <v>44158</v>
      </c>
      <c r="E2079" s="100" t="s">
        <v>1359</v>
      </c>
      <c r="F2079" s="100" t="s">
        <v>234</v>
      </c>
      <c r="G2079" s="100" t="s">
        <v>1360</v>
      </c>
      <c r="H2079" s="100" t="s">
        <v>1371</v>
      </c>
      <c r="I2079" s="100">
        <v>1800</v>
      </c>
      <c r="J2079" s="100"/>
      <c r="K2079" s="100">
        <v>-1800</v>
      </c>
    </row>
    <row r="2080" spans="1:11" x14ac:dyDescent="0.3">
      <c r="A2080" s="100" t="s">
        <v>142</v>
      </c>
      <c r="B2080" s="100" t="s">
        <v>333</v>
      </c>
      <c r="C2080" s="100" t="s">
        <v>542</v>
      </c>
      <c r="D2080" s="101">
        <v>44166</v>
      </c>
      <c r="E2080" s="100" t="s">
        <v>1387</v>
      </c>
      <c r="F2080" s="100" t="s">
        <v>234</v>
      </c>
      <c r="G2080" s="100" t="s">
        <v>1558</v>
      </c>
      <c r="H2080" s="100" t="s">
        <v>1559</v>
      </c>
      <c r="I2080" s="100">
        <v>1511.05</v>
      </c>
      <c r="J2080" s="100"/>
      <c r="K2080" s="100">
        <v>-1511.05</v>
      </c>
    </row>
    <row r="2081" spans="1:11" x14ac:dyDescent="0.3">
      <c r="A2081" s="100" t="s">
        <v>142</v>
      </c>
      <c r="B2081" s="100" t="s">
        <v>333</v>
      </c>
      <c r="C2081" s="100" t="s">
        <v>542</v>
      </c>
      <c r="D2081" s="101">
        <v>44175</v>
      </c>
      <c r="E2081" s="100" t="s">
        <v>1555</v>
      </c>
      <c r="F2081" s="100" t="s">
        <v>234</v>
      </c>
      <c r="G2081" s="100" t="s">
        <v>1557</v>
      </c>
      <c r="H2081" s="100" t="s">
        <v>1560</v>
      </c>
      <c r="I2081" s="100">
        <v>1200</v>
      </c>
      <c r="J2081" s="100"/>
      <c r="K2081" s="100">
        <v>-1200</v>
      </c>
    </row>
    <row r="2082" spans="1:11" x14ac:dyDescent="0.3">
      <c r="A2082" s="100" t="s">
        <v>142</v>
      </c>
      <c r="B2082" s="100" t="s">
        <v>333</v>
      </c>
      <c r="C2082" s="100" t="s">
        <v>542</v>
      </c>
      <c r="D2082" s="101">
        <v>44202</v>
      </c>
      <c r="E2082" s="100" t="s">
        <v>1652</v>
      </c>
      <c r="F2082" s="100" t="s">
        <v>234</v>
      </c>
      <c r="G2082" s="100" t="s">
        <v>1653</v>
      </c>
      <c r="H2082" s="100" t="s">
        <v>1654</v>
      </c>
      <c r="I2082" s="100">
        <v>1521.05</v>
      </c>
      <c r="J2082" s="100"/>
      <c r="K2082" s="100">
        <v>-1521.05</v>
      </c>
    </row>
    <row r="2083" spans="1:11" x14ac:dyDescent="0.3">
      <c r="A2083" s="100" t="s">
        <v>142</v>
      </c>
      <c r="B2083" s="100" t="s">
        <v>333</v>
      </c>
      <c r="C2083" s="100" t="s">
        <v>542</v>
      </c>
      <c r="D2083" s="101">
        <v>44225</v>
      </c>
      <c r="E2083" s="100" t="s">
        <v>1655</v>
      </c>
      <c r="F2083" s="100" t="s">
        <v>234</v>
      </c>
      <c r="G2083" s="100" t="s">
        <v>1656</v>
      </c>
      <c r="H2083" s="100" t="s">
        <v>1657</v>
      </c>
      <c r="I2083" s="100">
        <v>1511.05</v>
      </c>
      <c r="J2083" s="100"/>
      <c r="K2083" s="100">
        <v>-1511.05</v>
      </c>
    </row>
    <row r="2084" spans="1:11" x14ac:dyDescent="0.3">
      <c r="A2084" s="100" t="s">
        <v>142</v>
      </c>
      <c r="B2084" s="100" t="s">
        <v>333</v>
      </c>
      <c r="C2084" s="100" t="s">
        <v>542</v>
      </c>
      <c r="D2084" s="101">
        <v>44227</v>
      </c>
      <c r="E2084" s="100" t="s">
        <v>1658</v>
      </c>
      <c r="F2084" s="100" t="s">
        <v>236</v>
      </c>
      <c r="G2084" s="100" t="s">
        <v>1645</v>
      </c>
      <c r="H2084" s="100" t="s">
        <v>1646</v>
      </c>
      <c r="I2084" s="100">
        <v>1616.83</v>
      </c>
      <c r="J2084" s="100"/>
      <c r="K2084" s="100">
        <v>-1616.83</v>
      </c>
    </row>
    <row r="2085" spans="1:11" x14ac:dyDescent="0.3">
      <c r="A2085" s="100" t="s">
        <v>354</v>
      </c>
      <c r="B2085" s="100" t="s">
        <v>1372</v>
      </c>
      <c r="C2085" s="100" t="s">
        <v>1373</v>
      </c>
      <c r="D2085" s="101">
        <v>44135</v>
      </c>
      <c r="E2085" s="100" t="s">
        <v>973</v>
      </c>
      <c r="F2085" s="100" t="s">
        <v>366</v>
      </c>
      <c r="G2085" s="100" t="s">
        <v>974</v>
      </c>
      <c r="H2085" s="100" t="s">
        <v>1374</v>
      </c>
      <c r="I2085" s="100"/>
      <c r="J2085" s="100">
        <v>26138.89</v>
      </c>
      <c r="K2085" s="100">
        <v>26138.89</v>
      </c>
    </row>
    <row r="2086" spans="1:11" x14ac:dyDescent="0.3">
      <c r="A2086" s="100" t="s">
        <v>354</v>
      </c>
      <c r="B2086" s="100" t="s">
        <v>1372</v>
      </c>
      <c r="C2086" s="100" t="s">
        <v>1373</v>
      </c>
      <c r="D2086" s="101">
        <v>44165</v>
      </c>
      <c r="E2086" s="100" t="s">
        <v>1375</v>
      </c>
      <c r="F2086" s="100" t="s">
        <v>366</v>
      </c>
      <c r="G2086" s="100" t="s">
        <v>1047</v>
      </c>
      <c r="H2086" s="100" t="s">
        <v>1373</v>
      </c>
      <c r="I2086" s="100"/>
      <c r="J2086" s="100">
        <v>9930.11</v>
      </c>
      <c r="K2086" s="100">
        <v>9930.11</v>
      </c>
    </row>
    <row r="2087" spans="1:11" x14ac:dyDescent="0.3">
      <c r="A2087" s="100" t="s">
        <v>354</v>
      </c>
      <c r="B2087" s="100" t="s">
        <v>1376</v>
      </c>
      <c r="C2087" s="100" t="s">
        <v>1377</v>
      </c>
      <c r="D2087" s="101">
        <v>44135</v>
      </c>
      <c r="E2087" s="100" t="s">
        <v>973</v>
      </c>
      <c r="F2087" s="100" t="s">
        <v>366</v>
      </c>
      <c r="G2087" s="100" t="s">
        <v>974</v>
      </c>
      <c r="H2087" s="100" t="s">
        <v>1374</v>
      </c>
      <c r="I2087" s="100">
        <v>26138.89</v>
      </c>
      <c r="J2087" s="100"/>
      <c r="K2087" s="100">
        <v>-26138.89</v>
      </c>
    </row>
    <row r="2088" spans="1:11" x14ac:dyDescent="0.3">
      <c r="A2088" s="100" t="s">
        <v>354</v>
      </c>
      <c r="B2088" s="100" t="s">
        <v>1376</v>
      </c>
      <c r="C2088" s="100" t="s">
        <v>1377</v>
      </c>
      <c r="D2088" s="101">
        <v>44135</v>
      </c>
      <c r="E2088" s="100" t="s">
        <v>1378</v>
      </c>
      <c r="F2088" s="100" t="s">
        <v>366</v>
      </c>
      <c r="G2088" s="100" t="s">
        <v>1042</v>
      </c>
      <c r="H2088" s="100" t="s">
        <v>1377</v>
      </c>
      <c r="I2088" s="100"/>
      <c r="J2088" s="100">
        <v>26138.89</v>
      </c>
      <c r="K2088" s="100">
        <v>26138.89</v>
      </c>
    </row>
    <row r="2089" spans="1:11" x14ac:dyDescent="0.3">
      <c r="A2089" s="100" t="s">
        <v>445</v>
      </c>
      <c r="B2089" s="100" t="s">
        <v>1379</v>
      </c>
      <c r="C2089" s="100" t="s">
        <v>511</v>
      </c>
      <c r="D2089" s="101">
        <v>44135</v>
      </c>
      <c r="E2089" s="100" t="s">
        <v>1378</v>
      </c>
      <c r="F2089" s="100" t="s">
        <v>366</v>
      </c>
      <c r="G2089" s="100" t="s">
        <v>1042</v>
      </c>
      <c r="H2089" s="100" t="s">
        <v>511</v>
      </c>
      <c r="I2089" s="100">
        <v>26138.89</v>
      </c>
      <c r="J2089" s="100"/>
      <c r="K2089" s="100">
        <v>-26138.89</v>
      </c>
    </row>
    <row r="2090" spans="1:11" x14ac:dyDescent="0.3">
      <c r="A2090" s="100" t="s">
        <v>445</v>
      </c>
      <c r="B2090" s="100" t="s">
        <v>1379</v>
      </c>
      <c r="C2090" s="100" t="s">
        <v>511</v>
      </c>
      <c r="D2090" s="101">
        <v>44165</v>
      </c>
      <c r="E2090" s="100" t="s">
        <v>1375</v>
      </c>
      <c r="F2090" s="100" t="s">
        <v>366</v>
      </c>
      <c r="G2090" s="100" t="s">
        <v>1047</v>
      </c>
      <c r="H2090" s="100" t="s">
        <v>511</v>
      </c>
      <c r="I2090" s="100">
        <v>9930.11</v>
      </c>
      <c r="J2090" s="100"/>
      <c r="K2090" s="100">
        <v>-9930.11</v>
      </c>
    </row>
    <row r="2091" spans="1:11" x14ac:dyDescent="0.3">
      <c r="A2091" s="100" t="s">
        <v>117</v>
      </c>
      <c r="B2091" s="100" t="s">
        <v>131</v>
      </c>
      <c r="C2091" s="100" t="s">
        <v>132</v>
      </c>
      <c r="D2091" s="100" t="s">
        <v>133</v>
      </c>
      <c r="E2091" s="100" t="s">
        <v>134</v>
      </c>
      <c r="F2091" s="100" t="s">
        <v>135</v>
      </c>
      <c r="G2091" s="100" t="s">
        <v>136</v>
      </c>
      <c r="H2091" s="100" t="s">
        <v>137</v>
      </c>
      <c r="I2091" s="100" t="s">
        <v>138</v>
      </c>
      <c r="J2091" s="100" t="s">
        <v>139</v>
      </c>
      <c r="K2091" s="100" t="s">
        <v>325</v>
      </c>
    </row>
    <row r="2092" spans="1:11" x14ac:dyDescent="0.3">
      <c r="A2092"/>
      <c r="B2092"/>
      <c r="C2092"/>
      <c r="D2092"/>
      <c r="E2092"/>
      <c r="F2092"/>
      <c r="G2092"/>
      <c r="H2092"/>
      <c r="I2092"/>
      <c r="J2092"/>
      <c r="K2092"/>
    </row>
    <row r="2093" spans="1:11" x14ac:dyDescent="0.3">
      <c r="A2093"/>
      <c r="B2093"/>
      <c r="C2093"/>
      <c r="D2093"/>
      <c r="E2093"/>
      <c r="F2093"/>
      <c r="G2093"/>
      <c r="H2093"/>
      <c r="I2093"/>
      <c r="J2093"/>
      <c r="K2093"/>
    </row>
    <row r="2094" spans="1:11" x14ac:dyDescent="0.3">
      <c r="A2094"/>
      <c r="B2094"/>
      <c r="C2094"/>
      <c r="D2094"/>
      <c r="E2094"/>
      <c r="F2094"/>
      <c r="G2094"/>
      <c r="H2094"/>
      <c r="I2094"/>
      <c r="J2094"/>
      <c r="K2094"/>
    </row>
    <row r="2095" spans="1:11" x14ac:dyDescent="0.3">
      <c r="A2095"/>
      <c r="B2095"/>
      <c r="C2095"/>
      <c r="D2095"/>
      <c r="E2095"/>
      <c r="F2095"/>
      <c r="G2095"/>
      <c r="H2095"/>
      <c r="I2095"/>
      <c r="J2095"/>
      <c r="K2095"/>
    </row>
    <row r="2096" spans="1:11" x14ac:dyDescent="0.3">
      <c r="A2096"/>
      <c r="B2096"/>
      <c r="C2096"/>
      <c r="D2096"/>
      <c r="E2096"/>
      <c r="F2096"/>
      <c r="G2096"/>
      <c r="H2096"/>
      <c r="I2096"/>
      <c r="J2096"/>
      <c r="K2096"/>
    </row>
    <row r="2097" spans="1:11" x14ac:dyDescent="0.3">
      <c r="A2097"/>
      <c r="B2097"/>
      <c r="C2097"/>
      <c r="D2097"/>
      <c r="E2097"/>
      <c r="F2097"/>
      <c r="G2097"/>
      <c r="H2097"/>
      <c r="I2097"/>
      <c r="J2097"/>
      <c r="K2097"/>
    </row>
    <row r="2098" spans="1:11" x14ac:dyDescent="0.3">
      <c r="A2098"/>
      <c r="B2098"/>
      <c r="C2098"/>
      <c r="D2098"/>
      <c r="E2098"/>
      <c r="F2098"/>
      <c r="G2098"/>
      <c r="H2098"/>
      <c r="I2098"/>
      <c r="J2098"/>
      <c r="K2098"/>
    </row>
    <row r="2099" spans="1:11" x14ac:dyDescent="0.3">
      <c r="A2099"/>
      <c r="B2099"/>
      <c r="C2099"/>
      <c r="D2099"/>
      <c r="E2099"/>
      <c r="F2099"/>
      <c r="G2099"/>
      <c r="H2099"/>
      <c r="I2099"/>
      <c r="J2099"/>
      <c r="K2099"/>
    </row>
    <row r="2100" spans="1:11" x14ac:dyDescent="0.3">
      <c r="A2100"/>
      <c r="B2100"/>
      <c r="C2100"/>
      <c r="D2100"/>
      <c r="E2100"/>
      <c r="F2100"/>
      <c r="G2100"/>
      <c r="H2100"/>
      <c r="I2100"/>
      <c r="J2100"/>
      <c r="K2100"/>
    </row>
    <row r="2101" spans="1:11" x14ac:dyDescent="0.3">
      <c r="A2101"/>
      <c r="B2101"/>
      <c r="C2101"/>
      <c r="D2101"/>
      <c r="E2101"/>
      <c r="F2101"/>
      <c r="G2101"/>
      <c r="H2101"/>
      <c r="I2101"/>
      <c r="J2101"/>
      <c r="K2101"/>
    </row>
    <row r="2102" spans="1:11" x14ac:dyDescent="0.3">
      <c r="A2102"/>
      <c r="B2102"/>
      <c r="C2102"/>
      <c r="D2102"/>
      <c r="E2102"/>
      <c r="F2102"/>
      <c r="G2102"/>
      <c r="H2102"/>
      <c r="I2102"/>
      <c r="J2102"/>
      <c r="K2102"/>
    </row>
    <row r="2103" spans="1:11" x14ac:dyDescent="0.3">
      <c r="A2103"/>
      <c r="B2103"/>
      <c r="C2103"/>
      <c r="D2103"/>
      <c r="E2103"/>
      <c r="F2103"/>
      <c r="G2103"/>
      <c r="H2103"/>
      <c r="I2103"/>
      <c r="J2103"/>
      <c r="K2103"/>
    </row>
    <row r="2104" spans="1:11" x14ac:dyDescent="0.3">
      <c r="A2104"/>
      <c r="B2104"/>
      <c r="C2104"/>
      <c r="D2104"/>
      <c r="E2104"/>
      <c r="F2104"/>
      <c r="G2104"/>
      <c r="H2104"/>
      <c r="I2104"/>
      <c r="J2104"/>
      <c r="K2104"/>
    </row>
    <row r="2105" spans="1:11" x14ac:dyDescent="0.3">
      <c r="A2105"/>
      <c r="B2105"/>
      <c r="C2105"/>
      <c r="D2105"/>
      <c r="E2105"/>
      <c r="F2105"/>
      <c r="G2105"/>
      <c r="H2105"/>
      <c r="I2105"/>
      <c r="J2105"/>
      <c r="K2105"/>
    </row>
    <row r="2106" spans="1:11" x14ac:dyDescent="0.3">
      <c r="A2106"/>
      <c r="B2106"/>
      <c r="C2106"/>
      <c r="D2106"/>
      <c r="E2106"/>
      <c r="F2106"/>
      <c r="G2106"/>
      <c r="H2106"/>
      <c r="I2106"/>
      <c r="J2106"/>
      <c r="K2106"/>
    </row>
    <row r="2107" spans="1:11" x14ac:dyDescent="0.3">
      <c r="A2107"/>
      <c r="B2107"/>
      <c r="C2107"/>
      <c r="D2107"/>
      <c r="E2107"/>
      <c r="F2107"/>
      <c r="G2107"/>
      <c r="H2107"/>
      <c r="I2107"/>
      <c r="J2107"/>
      <c r="K2107"/>
    </row>
    <row r="2108" spans="1:11" x14ac:dyDescent="0.3">
      <c r="A2108"/>
      <c r="B2108"/>
      <c r="C2108"/>
      <c r="D2108"/>
      <c r="E2108"/>
      <c r="F2108"/>
      <c r="G2108"/>
      <c r="H2108"/>
      <c r="I2108"/>
      <c r="J2108"/>
      <c r="K2108"/>
    </row>
    <row r="2109" spans="1:11" x14ac:dyDescent="0.3">
      <c r="A2109"/>
      <c r="B2109"/>
      <c r="C2109"/>
      <c r="D2109"/>
      <c r="E2109"/>
      <c r="F2109"/>
      <c r="G2109"/>
      <c r="H2109"/>
      <c r="I2109"/>
      <c r="J2109"/>
      <c r="K2109"/>
    </row>
    <row r="2110" spans="1:11" x14ac:dyDescent="0.3">
      <c r="A2110"/>
      <c r="B2110"/>
      <c r="C2110"/>
      <c r="D2110"/>
      <c r="E2110"/>
      <c r="F2110"/>
      <c r="G2110"/>
      <c r="H2110"/>
      <c r="I2110"/>
      <c r="J2110"/>
      <c r="K2110"/>
    </row>
    <row r="2111" spans="1:11" x14ac:dyDescent="0.3">
      <c r="A2111"/>
      <c r="B2111"/>
      <c r="C2111"/>
      <c r="D2111"/>
      <c r="E2111"/>
      <c r="F2111"/>
      <c r="G2111"/>
      <c r="H2111"/>
      <c r="I2111"/>
      <c r="J2111"/>
      <c r="K2111"/>
    </row>
    <row r="2112" spans="1:11" x14ac:dyDescent="0.3">
      <c r="A2112"/>
      <c r="B2112"/>
      <c r="C2112"/>
      <c r="D2112"/>
      <c r="E2112"/>
      <c r="F2112"/>
      <c r="G2112"/>
      <c r="H2112"/>
      <c r="I2112"/>
      <c r="J2112"/>
      <c r="K2112"/>
    </row>
    <row r="2113" spans="1:11" x14ac:dyDescent="0.3">
      <c r="A2113"/>
      <c r="B2113"/>
      <c r="C2113"/>
      <c r="D2113"/>
      <c r="E2113"/>
      <c r="F2113"/>
      <c r="G2113"/>
      <c r="H2113"/>
      <c r="I2113"/>
      <c r="J2113"/>
      <c r="K2113"/>
    </row>
    <row r="2114" spans="1:11" x14ac:dyDescent="0.3">
      <c r="A2114"/>
      <c r="B2114"/>
      <c r="C2114"/>
      <c r="D2114"/>
      <c r="E2114"/>
      <c r="F2114"/>
      <c r="G2114"/>
      <c r="H2114"/>
      <c r="I2114"/>
      <c r="J2114"/>
      <c r="K2114"/>
    </row>
    <row r="2115" spans="1:11" x14ac:dyDescent="0.3">
      <c r="A2115"/>
      <c r="B2115"/>
      <c r="C2115"/>
      <c r="D2115"/>
      <c r="E2115"/>
      <c r="F2115"/>
      <c r="G2115"/>
      <c r="H2115"/>
      <c r="I2115"/>
      <c r="J2115"/>
      <c r="K2115"/>
    </row>
    <row r="2116" spans="1:11" x14ac:dyDescent="0.3">
      <c r="A2116"/>
      <c r="B2116"/>
      <c r="C2116"/>
      <c r="D2116"/>
      <c r="E2116"/>
      <c r="F2116"/>
      <c r="G2116"/>
      <c r="H2116"/>
      <c r="I2116"/>
      <c r="J2116"/>
      <c r="K2116"/>
    </row>
    <row r="2117" spans="1:11" x14ac:dyDescent="0.3">
      <c r="A2117"/>
      <c r="B2117"/>
      <c r="C2117"/>
      <c r="D2117"/>
      <c r="E2117"/>
      <c r="F2117"/>
      <c r="G2117"/>
      <c r="H2117"/>
      <c r="I2117"/>
      <c r="J2117"/>
      <c r="K2117"/>
    </row>
    <row r="2118" spans="1:11" x14ac:dyDescent="0.3">
      <c r="A2118"/>
      <c r="B2118"/>
      <c r="C2118"/>
      <c r="D2118"/>
      <c r="E2118"/>
      <c r="F2118"/>
      <c r="G2118"/>
      <c r="H2118"/>
      <c r="I2118"/>
      <c r="J2118"/>
      <c r="K2118"/>
    </row>
    <row r="2119" spans="1:11" x14ac:dyDescent="0.3">
      <c r="A2119"/>
      <c r="B2119"/>
      <c r="C2119"/>
      <c r="D2119"/>
      <c r="E2119"/>
      <c r="F2119"/>
      <c r="G2119"/>
      <c r="H2119"/>
      <c r="I2119"/>
      <c r="J2119"/>
      <c r="K2119"/>
    </row>
    <row r="2120" spans="1:11" x14ac:dyDescent="0.3">
      <c r="A2120"/>
      <c r="B2120"/>
      <c r="C2120"/>
      <c r="D2120"/>
      <c r="E2120"/>
      <c r="F2120"/>
      <c r="G2120"/>
      <c r="H2120"/>
      <c r="I2120"/>
      <c r="J2120"/>
      <c r="K2120"/>
    </row>
    <row r="2121" spans="1:11" x14ac:dyDescent="0.3">
      <c r="A2121"/>
      <c r="B2121"/>
      <c r="C2121"/>
      <c r="D2121"/>
      <c r="E2121"/>
      <c r="F2121"/>
      <c r="G2121"/>
      <c r="H2121"/>
      <c r="I2121"/>
      <c r="J2121"/>
      <c r="K2121"/>
    </row>
    <row r="2122" spans="1:11" x14ac:dyDescent="0.3">
      <c r="A2122"/>
      <c r="B2122"/>
      <c r="C2122"/>
      <c r="D2122"/>
      <c r="E2122"/>
      <c r="F2122"/>
      <c r="G2122"/>
      <c r="H2122"/>
      <c r="I2122"/>
      <c r="J2122"/>
      <c r="K2122"/>
    </row>
    <row r="2123" spans="1:11" x14ac:dyDescent="0.3">
      <c r="A2123"/>
      <c r="B2123"/>
      <c r="C2123"/>
      <c r="D2123"/>
      <c r="E2123"/>
      <c r="F2123"/>
      <c r="G2123"/>
      <c r="H2123"/>
      <c r="I2123"/>
      <c r="J2123"/>
      <c r="K2123"/>
    </row>
    <row r="2124" spans="1:11" x14ac:dyDescent="0.3">
      <c r="A2124"/>
      <c r="B2124"/>
      <c r="C2124"/>
      <c r="D2124"/>
      <c r="E2124"/>
      <c r="F2124"/>
      <c r="G2124"/>
      <c r="H2124"/>
      <c r="I2124"/>
      <c r="J2124"/>
      <c r="K2124"/>
    </row>
    <row r="2125" spans="1:11" x14ac:dyDescent="0.3">
      <c r="A2125"/>
      <c r="B2125"/>
      <c r="C2125"/>
      <c r="D2125"/>
      <c r="E2125"/>
      <c r="F2125"/>
      <c r="G2125"/>
      <c r="H2125"/>
      <c r="I2125"/>
      <c r="J2125"/>
      <c r="K2125"/>
    </row>
    <row r="2126" spans="1:11" x14ac:dyDescent="0.3">
      <c r="A2126"/>
      <c r="B2126"/>
      <c r="C2126"/>
      <c r="D2126"/>
      <c r="E2126"/>
      <c r="F2126"/>
      <c r="G2126"/>
      <c r="H2126"/>
      <c r="I2126"/>
      <c r="J2126"/>
      <c r="K2126"/>
    </row>
    <row r="2127" spans="1:11" x14ac:dyDescent="0.3">
      <c r="A2127"/>
      <c r="B2127"/>
      <c r="C2127"/>
      <c r="D2127"/>
      <c r="E2127"/>
      <c r="F2127"/>
      <c r="G2127"/>
      <c r="H2127"/>
      <c r="I2127"/>
      <c r="J2127"/>
      <c r="K2127"/>
    </row>
    <row r="2128" spans="1:11" x14ac:dyDescent="0.3">
      <c r="A2128"/>
      <c r="B2128"/>
      <c r="C2128"/>
      <c r="D2128"/>
      <c r="E2128"/>
      <c r="F2128"/>
      <c r="G2128"/>
      <c r="H2128"/>
      <c r="I2128"/>
      <c r="J2128"/>
      <c r="K2128"/>
    </row>
    <row r="2129" spans="1:11" x14ac:dyDescent="0.3">
      <c r="A2129"/>
      <c r="B2129"/>
      <c r="C2129"/>
      <c r="D2129"/>
      <c r="E2129"/>
      <c r="F2129"/>
      <c r="G2129"/>
      <c r="H2129"/>
      <c r="I2129"/>
      <c r="J2129"/>
      <c r="K2129"/>
    </row>
    <row r="2130" spans="1:11" x14ac:dyDescent="0.3">
      <c r="A2130"/>
      <c r="B2130"/>
      <c r="C2130"/>
      <c r="D2130"/>
      <c r="E2130"/>
      <c r="F2130"/>
      <c r="G2130"/>
      <c r="H2130"/>
      <c r="I2130"/>
      <c r="J2130"/>
      <c r="K2130"/>
    </row>
    <row r="2131" spans="1:11" x14ac:dyDescent="0.3">
      <c r="A2131"/>
      <c r="B2131"/>
      <c r="C2131"/>
      <c r="D2131"/>
      <c r="E2131"/>
      <c r="F2131"/>
      <c r="G2131"/>
      <c r="H2131"/>
      <c r="I2131"/>
      <c r="J2131"/>
      <c r="K2131"/>
    </row>
    <row r="2132" spans="1:11" x14ac:dyDescent="0.3">
      <c r="A2132"/>
      <c r="B2132"/>
      <c r="C2132"/>
      <c r="D2132"/>
      <c r="E2132"/>
      <c r="F2132"/>
      <c r="G2132"/>
      <c r="H2132"/>
      <c r="I2132"/>
      <c r="J2132"/>
      <c r="K2132"/>
    </row>
    <row r="2133" spans="1:11" x14ac:dyDescent="0.3">
      <c r="A2133"/>
      <c r="B2133"/>
      <c r="C2133"/>
      <c r="D2133"/>
      <c r="E2133"/>
      <c r="F2133"/>
      <c r="G2133"/>
      <c r="H2133"/>
      <c r="I2133"/>
      <c r="J2133"/>
      <c r="K2133"/>
    </row>
    <row r="2134" spans="1:11" x14ac:dyDescent="0.3">
      <c r="A2134"/>
      <c r="B2134"/>
      <c r="C2134"/>
      <c r="D2134"/>
      <c r="E2134"/>
      <c r="F2134"/>
      <c r="G2134"/>
      <c r="H2134"/>
      <c r="I2134"/>
      <c r="J2134"/>
      <c r="K2134"/>
    </row>
    <row r="2135" spans="1:11" x14ac:dyDescent="0.3">
      <c r="A2135"/>
      <c r="B2135"/>
      <c r="C2135"/>
      <c r="D2135"/>
      <c r="E2135"/>
      <c r="F2135"/>
      <c r="G2135"/>
      <c r="H2135"/>
      <c r="I2135"/>
      <c r="J2135"/>
      <c r="K2135"/>
    </row>
    <row r="2136" spans="1:11" x14ac:dyDescent="0.3">
      <c r="A2136"/>
      <c r="B2136"/>
      <c r="C2136"/>
      <c r="D2136"/>
      <c r="E2136"/>
      <c r="F2136"/>
      <c r="G2136"/>
      <c r="H2136"/>
      <c r="I2136"/>
      <c r="J2136"/>
      <c r="K2136"/>
    </row>
    <row r="2137" spans="1:11" x14ac:dyDescent="0.3">
      <c r="A2137"/>
      <c r="B2137"/>
      <c r="C2137"/>
      <c r="D2137"/>
      <c r="E2137"/>
      <c r="F2137"/>
      <c r="G2137"/>
      <c r="H2137"/>
      <c r="I2137"/>
      <c r="J2137"/>
      <c r="K2137"/>
    </row>
    <row r="2138" spans="1:11" x14ac:dyDescent="0.3">
      <c r="A2138"/>
      <c r="B2138"/>
      <c r="C2138"/>
      <c r="D2138"/>
      <c r="E2138"/>
      <c r="F2138"/>
      <c r="G2138"/>
      <c r="H2138"/>
      <c r="I2138"/>
      <c r="J2138"/>
      <c r="K2138"/>
    </row>
    <row r="2139" spans="1:11" x14ac:dyDescent="0.3">
      <c r="A2139"/>
      <c r="B2139"/>
      <c r="C2139"/>
      <c r="D2139"/>
      <c r="E2139"/>
      <c r="F2139"/>
      <c r="G2139"/>
      <c r="H2139"/>
      <c r="I2139"/>
      <c r="J2139"/>
      <c r="K2139"/>
    </row>
    <row r="2140" spans="1:11" x14ac:dyDescent="0.3">
      <c r="A2140"/>
      <c r="B2140"/>
      <c r="C2140"/>
      <c r="D2140"/>
      <c r="E2140"/>
      <c r="F2140"/>
      <c r="G2140"/>
      <c r="H2140"/>
      <c r="I2140"/>
      <c r="J2140"/>
      <c r="K2140"/>
    </row>
    <row r="2141" spans="1:11" x14ac:dyDescent="0.3">
      <c r="A2141"/>
      <c r="B2141"/>
      <c r="C2141"/>
      <c r="D2141"/>
      <c r="E2141"/>
      <c r="F2141"/>
      <c r="G2141"/>
      <c r="H2141"/>
      <c r="I2141"/>
      <c r="J2141"/>
      <c r="K2141"/>
    </row>
    <row r="2142" spans="1:11" x14ac:dyDescent="0.3">
      <c r="A2142"/>
      <c r="B2142"/>
      <c r="C2142"/>
      <c r="D2142"/>
      <c r="E2142"/>
      <c r="F2142"/>
      <c r="G2142"/>
      <c r="H2142"/>
      <c r="I2142"/>
      <c r="J2142"/>
      <c r="K2142"/>
    </row>
    <row r="2143" spans="1:11" x14ac:dyDescent="0.3">
      <c r="A2143"/>
      <c r="B2143"/>
      <c r="C2143"/>
      <c r="D2143"/>
      <c r="E2143"/>
      <c r="F2143"/>
      <c r="G2143"/>
      <c r="H2143"/>
      <c r="I2143"/>
      <c r="J2143"/>
      <c r="K2143"/>
    </row>
    <row r="2144" spans="1:11" x14ac:dyDescent="0.3">
      <c r="A2144"/>
      <c r="B2144"/>
      <c r="C2144"/>
      <c r="D2144"/>
      <c r="E2144"/>
      <c r="F2144"/>
      <c r="G2144"/>
      <c r="H2144"/>
      <c r="I2144"/>
      <c r="J2144"/>
      <c r="K2144"/>
    </row>
    <row r="2145" spans="1:11" x14ac:dyDescent="0.3">
      <c r="A2145"/>
      <c r="B2145"/>
      <c r="C2145"/>
      <c r="D2145"/>
      <c r="E2145"/>
      <c r="F2145"/>
      <c r="G2145"/>
      <c r="H2145"/>
      <c r="I2145"/>
      <c r="J2145"/>
      <c r="K2145"/>
    </row>
    <row r="2146" spans="1:11" x14ac:dyDescent="0.3">
      <c r="A2146"/>
      <c r="B2146"/>
      <c r="C2146"/>
      <c r="D2146"/>
      <c r="E2146"/>
      <c r="F2146"/>
      <c r="G2146"/>
      <c r="H2146"/>
      <c r="I2146"/>
      <c r="J2146"/>
      <c r="K2146"/>
    </row>
    <row r="2147" spans="1:11" x14ac:dyDescent="0.3">
      <c r="A2147"/>
      <c r="B2147"/>
      <c r="C2147"/>
      <c r="D2147"/>
      <c r="E2147"/>
      <c r="F2147"/>
      <c r="G2147"/>
      <c r="H2147"/>
      <c r="I2147"/>
      <c r="J2147"/>
      <c r="K2147"/>
    </row>
    <row r="2148" spans="1:11" x14ac:dyDescent="0.3">
      <c r="A2148"/>
      <c r="B2148"/>
      <c r="C2148"/>
      <c r="D2148"/>
      <c r="E2148"/>
      <c r="F2148"/>
      <c r="G2148"/>
      <c r="H2148"/>
      <c r="I2148"/>
      <c r="J2148"/>
      <c r="K2148"/>
    </row>
    <row r="2149" spans="1:11" x14ac:dyDescent="0.3">
      <c r="A2149"/>
      <c r="B2149"/>
      <c r="C2149"/>
      <c r="D2149"/>
      <c r="E2149"/>
      <c r="F2149"/>
      <c r="G2149"/>
      <c r="H2149"/>
      <c r="I2149"/>
      <c r="J2149"/>
      <c r="K2149"/>
    </row>
    <row r="2150" spans="1:11" x14ac:dyDescent="0.3">
      <c r="A2150"/>
      <c r="B2150"/>
      <c r="C2150"/>
      <c r="D2150"/>
      <c r="E2150"/>
      <c r="F2150"/>
      <c r="G2150"/>
      <c r="H2150"/>
      <c r="I2150"/>
      <c r="J2150"/>
      <c r="K2150"/>
    </row>
    <row r="2151" spans="1:11" x14ac:dyDescent="0.3">
      <c r="A2151"/>
      <c r="B2151"/>
      <c r="C2151"/>
      <c r="D2151"/>
      <c r="E2151"/>
      <c r="F2151"/>
      <c r="G2151"/>
      <c r="H2151"/>
      <c r="I2151"/>
      <c r="J2151"/>
      <c r="K2151"/>
    </row>
    <row r="2152" spans="1:11" x14ac:dyDescent="0.3">
      <c r="A2152"/>
      <c r="B2152"/>
      <c r="C2152"/>
      <c r="D2152"/>
      <c r="E2152"/>
      <c r="F2152"/>
      <c r="G2152"/>
      <c r="H2152"/>
      <c r="I2152"/>
      <c r="J2152"/>
      <c r="K2152"/>
    </row>
    <row r="2153" spans="1:11" x14ac:dyDescent="0.3">
      <c r="A2153"/>
      <c r="B2153"/>
      <c r="C2153"/>
      <c r="D2153"/>
      <c r="E2153"/>
      <c r="F2153"/>
      <c r="G2153"/>
      <c r="H2153"/>
      <c r="I2153"/>
      <c r="J2153"/>
      <c r="K2153"/>
    </row>
    <row r="2154" spans="1:11" x14ac:dyDescent="0.3">
      <c r="A2154"/>
      <c r="B2154"/>
      <c r="C2154"/>
      <c r="D2154"/>
      <c r="E2154"/>
      <c r="F2154"/>
      <c r="G2154"/>
      <c r="H2154"/>
      <c r="I2154"/>
      <c r="J2154"/>
      <c r="K2154"/>
    </row>
    <row r="2155" spans="1:11" x14ac:dyDescent="0.3">
      <c r="A2155"/>
      <c r="B2155"/>
      <c r="C2155"/>
      <c r="D2155"/>
      <c r="E2155"/>
      <c r="F2155"/>
      <c r="G2155"/>
      <c r="H2155"/>
      <c r="I2155"/>
      <c r="J2155"/>
      <c r="K2155"/>
    </row>
    <row r="2156" spans="1:11" x14ac:dyDescent="0.3">
      <c r="A2156"/>
      <c r="B2156"/>
      <c r="C2156"/>
      <c r="D2156"/>
      <c r="E2156"/>
      <c r="F2156"/>
      <c r="G2156"/>
      <c r="H2156"/>
      <c r="I2156"/>
      <c r="J2156"/>
      <c r="K2156"/>
    </row>
    <row r="2157" spans="1:11" x14ac:dyDescent="0.3">
      <c r="A2157"/>
      <c r="B2157"/>
      <c r="C2157"/>
      <c r="D2157"/>
      <c r="E2157"/>
      <c r="F2157"/>
      <c r="G2157"/>
      <c r="H2157"/>
      <c r="I2157"/>
      <c r="J2157"/>
      <c r="K2157"/>
    </row>
    <row r="2158" spans="1:11" x14ac:dyDescent="0.3">
      <c r="A2158"/>
      <c r="B2158"/>
      <c r="C2158"/>
      <c r="D2158"/>
      <c r="E2158"/>
      <c r="F2158"/>
      <c r="G2158"/>
      <c r="H2158"/>
      <c r="I2158"/>
      <c r="J2158"/>
      <c r="K2158"/>
    </row>
    <row r="2159" spans="1:11" x14ac:dyDescent="0.3">
      <c r="A2159"/>
      <c r="B2159"/>
      <c r="C2159"/>
      <c r="D2159"/>
      <c r="E2159"/>
      <c r="F2159"/>
      <c r="G2159"/>
      <c r="H2159"/>
      <c r="I2159"/>
      <c r="J2159"/>
      <c r="K2159"/>
    </row>
    <row r="2160" spans="1:11" x14ac:dyDescent="0.3">
      <c r="A2160"/>
      <c r="B2160"/>
      <c r="C2160"/>
      <c r="D2160"/>
      <c r="E2160"/>
      <c r="F2160"/>
      <c r="G2160"/>
      <c r="H2160"/>
      <c r="I2160"/>
      <c r="J2160"/>
      <c r="K2160"/>
    </row>
    <row r="2161" spans="1:11" x14ac:dyDescent="0.3">
      <c r="A2161"/>
      <c r="B2161"/>
      <c r="C2161"/>
      <c r="D2161"/>
      <c r="E2161"/>
      <c r="F2161"/>
      <c r="G2161"/>
      <c r="H2161"/>
      <c r="I2161"/>
      <c r="J2161"/>
      <c r="K2161"/>
    </row>
    <row r="2162" spans="1:11" x14ac:dyDescent="0.3">
      <c r="A2162"/>
      <c r="B2162"/>
      <c r="C2162"/>
      <c r="D2162"/>
      <c r="E2162"/>
      <c r="F2162"/>
      <c r="G2162"/>
      <c r="H2162"/>
      <c r="I2162"/>
      <c r="J2162"/>
      <c r="K2162"/>
    </row>
    <row r="2163" spans="1:11" x14ac:dyDescent="0.3">
      <c r="A2163"/>
      <c r="B2163"/>
      <c r="C2163"/>
      <c r="D2163"/>
      <c r="E2163"/>
      <c r="F2163"/>
      <c r="G2163"/>
      <c r="H2163"/>
      <c r="I2163"/>
      <c r="J2163"/>
      <c r="K2163"/>
    </row>
    <row r="2164" spans="1:11" x14ac:dyDescent="0.3">
      <c r="A2164"/>
      <c r="B2164"/>
      <c r="C2164"/>
      <c r="D2164"/>
      <c r="E2164"/>
      <c r="F2164"/>
      <c r="G2164"/>
      <c r="H2164"/>
      <c r="I2164"/>
      <c r="J2164"/>
      <c r="K2164"/>
    </row>
    <row r="2165" spans="1:11" x14ac:dyDescent="0.3">
      <c r="A2165"/>
      <c r="B2165"/>
      <c r="C2165"/>
      <c r="D2165"/>
      <c r="E2165"/>
      <c r="F2165"/>
      <c r="G2165"/>
      <c r="H2165"/>
      <c r="I2165"/>
      <c r="J2165"/>
      <c r="K2165"/>
    </row>
    <row r="2166" spans="1:11" x14ac:dyDescent="0.3">
      <c r="A2166"/>
      <c r="B2166"/>
      <c r="C2166"/>
      <c r="D2166"/>
      <c r="E2166"/>
      <c r="F2166"/>
      <c r="G2166"/>
      <c r="H2166"/>
      <c r="I2166"/>
      <c r="J2166"/>
      <c r="K2166"/>
    </row>
    <row r="2167" spans="1:11" x14ac:dyDescent="0.3">
      <c r="A2167"/>
      <c r="B2167"/>
      <c r="C2167"/>
      <c r="D2167"/>
      <c r="E2167"/>
      <c r="F2167"/>
      <c r="G2167"/>
      <c r="H2167"/>
      <c r="I2167"/>
      <c r="J2167"/>
      <c r="K2167"/>
    </row>
    <row r="2168" spans="1:11" x14ac:dyDescent="0.3">
      <c r="A2168"/>
      <c r="B2168"/>
      <c r="C2168"/>
      <c r="D2168"/>
      <c r="E2168"/>
      <c r="F2168"/>
      <c r="G2168"/>
      <c r="H2168"/>
      <c r="I2168"/>
      <c r="J2168"/>
      <c r="K2168"/>
    </row>
    <row r="2169" spans="1:11" x14ac:dyDescent="0.3">
      <c r="A2169"/>
      <c r="B2169"/>
      <c r="C2169"/>
      <c r="D2169"/>
      <c r="E2169"/>
      <c r="F2169"/>
      <c r="G2169"/>
      <c r="H2169"/>
      <c r="I2169"/>
      <c r="J2169"/>
      <c r="K2169"/>
    </row>
    <row r="2170" spans="1:11" x14ac:dyDescent="0.3">
      <c r="A2170"/>
      <c r="B2170"/>
      <c r="C2170"/>
      <c r="D2170"/>
      <c r="E2170"/>
      <c r="F2170"/>
      <c r="G2170"/>
      <c r="H2170"/>
      <c r="I2170"/>
      <c r="J2170"/>
      <c r="K2170"/>
    </row>
    <row r="2171" spans="1:11" x14ac:dyDescent="0.3">
      <c r="A2171"/>
      <c r="B2171"/>
      <c r="C2171"/>
      <c r="D2171"/>
      <c r="E2171"/>
      <c r="F2171"/>
      <c r="G2171"/>
      <c r="H2171"/>
      <c r="I2171"/>
      <c r="J2171"/>
      <c r="K2171"/>
    </row>
    <row r="2172" spans="1:11" x14ac:dyDescent="0.3">
      <c r="A2172"/>
      <c r="B2172"/>
      <c r="C2172"/>
      <c r="D2172"/>
      <c r="E2172"/>
      <c r="F2172"/>
      <c r="G2172"/>
      <c r="H2172"/>
      <c r="I2172"/>
      <c r="J2172"/>
      <c r="K2172"/>
    </row>
    <row r="2173" spans="1:11" x14ac:dyDescent="0.3">
      <c r="A2173"/>
      <c r="B2173"/>
      <c r="C2173"/>
      <c r="D2173"/>
      <c r="E2173"/>
      <c r="F2173"/>
      <c r="G2173"/>
      <c r="H2173"/>
      <c r="I2173"/>
      <c r="J2173"/>
      <c r="K2173"/>
    </row>
    <row r="2174" spans="1:11" x14ac:dyDescent="0.3">
      <c r="A2174"/>
      <c r="B2174"/>
      <c r="C2174"/>
      <c r="D2174"/>
      <c r="E2174"/>
      <c r="F2174"/>
      <c r="G2174"/>
      <c r="H2174"/>
      <c r="I2174"/>
      <c r="J2174"/>
      <c r="K2174"/>
    </row>
    <row r="2175" spans="1:11" x14ac:dyDescent="0.3">
      <c r="A2175"/>
      <c r="B2175"/>
      <c r="C2175"/>
      <c r="D2175"/>
      <c r="E2175"/>
      <c r="F2175"/>
      <c r="G2175"/>
      <c r="H2175"/>
      <c r="I2175"/>
      <c r="J2175"/>
      <c r="K2175"/>
    </row>
    <row r="2176" spans="1:11" x14ac:dyDescent="0.3">
      <c r="A2176"/>
      <c r="B2176"/>
      <c r="C2176"/>
      <c r="D2176"/>
      <c r="E2176"/>
      <c r="F2176"/>
      <c r="G2176"/>
      <c r="H2176"/>
      <c r="I2176"/>
      <c r="J2176"/>
      <c r="K2176"/>
    </row>
    <row r="2177" spans="1:11" x14ac:dyDescent="0.3">
      <c r="A2177"/>
      <c r="B2177"/>
      <c r="C2177"/>
      <c r="D2177"/>
      <c r="E2177"/>
      <c r="F2177"/>
      <c r="G2177"/>
      <c r="H2177"/>
      <c r="I2177"/>
      <c r="J2177"/>
      <c r="K2177"/>
    </row>
    <row r="2178" spans="1:11" x14ac:dyDescent="0.3">
      <c r="A2178"/>
      <c r="B2178"/>
      <c r="C2178"/>
      <c r="D2178"/>
      <c r="E2178"/>
      <c r="F2178"/>
      <c r="G2178"/>
      <c r="H2178"/>
      <c r="I2178"/>
      <c r="J2178"/>
      <c r="K2178"/>
    </row>
    <row r="2179" spans="1:11" x14ac:dyDescent="0.3">
      <c r="A2179"/>
      <c r="B2179"/>
      <c r="C2179"/>
      <c r="D2179"/>
      <c r="E2179"/>
      <c r="F2179"/>
      <c r="G2179"/>
      <c r="H2179"/>
      <c r="I2179"/>
      <c r="J2179"/>
      <c r="K2179"/>
    </row>
    <row r="2180" spans="1:11" x14ac:dyDescent="0.3">
      <c r="A2180"/>
      <c r="B2180"/>
      <c r="C2180"/>
      <c r="D2180"/>
      <c r="E2180"/>
      <c r="F2180"/>
      <c r="G2180"/>
      <c r="H2180"/>
      <c r="I2180"/>
      <c r="J2180"/>
      <c r="K2180"/>
    </row>
    <row r="2181" spans="1:11" x14ac:dyDescent="0.3">
      <c r="A2181"/>
      <c r="B2181"/>
      <c r="C2181"/>
      <c r="D2181"/>
      <c r="E2181"/>
      <c r="F2181"/>
      <c r="G2181"/>
      <c r="H2181"/>
      <c r="I2181"/>
      <c r="J2181"/>
      <c r="K2181"/>
    </row>
    <row r="2182" spans="1:11" x14ac:dyDescent="0.3">
      <c r="A2182"/>
      <c r="B2182"/>
      <c r="C2182"/>
      <c r="D2182"/>
      <c r="E2182"/>
      <c r="F2182"/>
      <c r="G2182"/>
      <c r="H2182"/>
      <c r="I2182"/>
      <c r="J2182"/>
      <c r="K2182"/>
    </row>
    <row r="2183" spans="1:11" x14ac:dyDescent="0.3">
      <c r="A2183"/>
      <c r="B2183"/>
      <c r="C2183"/>
      <c r="D2183"/>
      <c r="E2183"/>
      <c r="F2183"/>
      <c r="G2183"/>
      <c r="H2183"/>
      <c r="I2183"/>
      <c r="J2183"/>
      <c r="K2183"/>
    </row>
    <row r="2184" spans="1:11" x14ac:dyDescent="0.3">
      <c r="A2184"/>
      <c r="B2184"/>
      <c r="C2184"/>
      <c r="D2184"/>
      <c r="E2184"/>
      <c r="F2184"/>
      <c r="G2184"/>
      <c r="H2184"/>
      <c r="I2184"/>
      <c r="J2184"/>
      <c r="K2184"/>
    </row>
    <row r="2185" spans="1:11" x14ac:dyDescent="0.3">
      <c r="A2185"/>
      <c r="B2185"/>
      <c r="C2185"/>
      <c r="D2185"/>
      <c r="E2185"/>
      <c r="F2185"/>
      <c r="G2185"/>
      <c r="H2185"/>
      <c r="I2185"/>
      <c r="J2185"/>
      <c r="K2185"/>
    </row>
    <row r="2186" spans="1:11" x14ac:dyDescent="0.3">
      <c r="A2186"/>
      <c r="B2186"/>
      <c r="C2186"/>
      <c r="D2186"/>
      <c r="E2186"/>
      <c r="F2186"/>
      <c r="G2186"/>
      <c r="H2186"/>
      <c r="I2186"/>
      <c r="J2186"/>
      <c r="K2186"/>
    </row>
    <row r="2187" spans="1:11" x14ac:dyDescent="0.3">
      <c r="A2187"/>
      <c r="B2187"/>
      <c r="C2187"/>
      <c r="D2187"/>
      <c r="E2187"/>
      <c r="F2187"/>
      <c r="G2187"/>
      <c r="H2187"/>
      <c r="I2187"/>
      <c r="J2187"/>
      <c r="K2187"/>
    </row>
    <row r="2188" spans="1:11" x14ac:dyDescent="0.3">
      <c r="A2188"/>
      <c r="B2188"/>
      <c r="C2188"/>
      <c r="D2188"/>
      <c r="E2188"/>
      <c r="F2188"/>
      <c r="G2188"/>
      <c r="H2188"/>
      <c r="I2188"/>
      <c r="J2188"/>
      <c r="K2188"/>
    </row>
    <row r="2189" spans="1:11" x14ac:dyDescent="0.3">
      <c r="A2189"/>
      <c r="B2189"/>
      <c r="C2189"/>
      <c r="D2189"/>
      <c r="E2189"/>
      <c r="F2189"/>
      <c r="G2189"/>
      <c r="H2189"/>
      <c r="I2189"/>
      <c r="J2189"/>
      <c r="K2189"/>
    </row>
    <row r="2190" spans="1:11" x14ac:dyDescent="0.3">
      <c r="A2190"/>
      <c r="B2190"/>
      <c r="C2190"/>
      <c r="D2190"/>
      <c r="E2190"/>
      <c r="F2190"/>
      <c r="G2190"/>
      <c r="H2190"/>
      <c r="I2190"/>
      <c r="J2190"/>
      <c r="K2190"/>
    </row>
    <row r="2191" spans="1:11" x14ac:dyDescent="0.3">
      <c r="A2191"/>
      <c r="B2191"/>
      <c r="C2191"/>
      <c r="D2191"/>
      <c r="E2191"/>
      <c r="F2191"/>
      <c r="G2191"/>
      <c r="H2191"/>
      <c r="I2191"/>
      <c r="J2191"/>
      <c r="K2191"/>
    </row>
    <row r="2192" spans="1:11" x14ac:dyDescent="0.3">
      <c r="A2192"/>
      <c r="B2192"/>
      <c r="C2192"/>
      <c r="D2192"/>
      <c r="E2192"/>
      <c r="F2192"/>
      <c r="G2192"/>
      <c r="H2192"/>
      <c r="I2192"/>
      <c r="J2192"/>
      <c r="K2192"/>
    </row>
    <row r="2193" spans="1:11" x14ac:dyDescent="0.3">
      <c r="A2193"/>
      <c r="B2193"/>
      <c r="C2193"/>
      <c r="D2193"/>
      <c r="E2193"/>
      <c r="F2193"/>
      <c r="G2193"/>
      <c r="H2193"/>
      <c r="I2193"/>
      <c r="J2193"/>
      <c r="K2193"/>
    </row>
    <row r="2194" spans="1:11" x14ac:dyDescent="0.3">
      <c r="A2194"/>
      <c r="B2194"/>
      <c r="C2194"/>
      <c r="D2194"/>
      <c r="E2194"/>
      <c r="F2194"/>
      <c r="G2194"/>
      <c r="H2194"/>
      <c r="I2194"/>
      <c r="J2194"/>
      <c r="K2194"/>
    </row>
    <row r="2195" spans="1:11" x14ac:dyDescent="0.3">
      <c r="A2195"/>
      <c r="B2195"/>
      <c r="C2195"/>
      <c r="D2195"/>
      <c r="E2195"/>
      <c r="F2195"/>
      <c r="G2195"/>
      <c r="H2195"/>
      <c r="I2195"/>
      <c r="J2195"/>
      <c r="K2195"/>
    </row>
    <row r="2196" spans="1:11" x14ac:dyDescent="0.3">
      <c r="A2196"/>
      <c r="B2196"/>
      <c r="C2196"/>
      <c r="D2196"/>
      <c r="E2196"/>
      <c r="F2196"/>
      <c r="G2196"/>
      <c r="H2196"/>
      <c r="I2196"/>
      <c r="J2196"/>
      <c r="K2196"/>
    </row>
    <row r="2197" spans="1:11" x14ac:dyDescent="0.3">
      <c r="A2197"/>
      <c r="B2197"/>
      <c r="C2197"/>
      <c r="D2197"/>
      <c r="E2197"/>
      <c r="F2197"/>
      <c r="G2197"/>
      <c r="H2197"/>
      <c r="I2197"/>
      <c r="J2197"/>
      <c r="K2197"/>
    </row>
    <row r="2198" spans="1:11" x14ac:dyDescent="0.3">
      <c r="A2198"/>
      <c r="B2198"/>
      <c r="C2198"/>
      <c r="D2198"/>
      <c r="E2198"/>
      <c r="F2198"/>
      <c r="G2198"/>
      <c r="H2198"/>
      <c r="I2198"/>
      <c r="J2198"/>
      <c r="K2198"/>
    </row>
    <row r="2199" spans="1:11" x14ac:dyDescent="0.3">
      <c r="A2199"/>
      <c r="B2199"/>
      <c r="C2199"/>
      <c r="D2199"/>
      <c r="E2199"/>
      <c r="F2199"/>
      <c r="G2199"/>
      <c r="H2199"/>
      <c r="I2199"/>
      <c r="J2199"/>
      <c r="K2199"/>
    </row>
    <row r="2200" spans="1:11" x14ac:dyDescent="0.3">
      <c r="A2200"/>
      <c r="B2200"/>
      <c r="C2200"/>
      <c r="D2200"/>
      <c r="E2200"/>
      <c r="F2200"/>
      <c r="G2200"/>
      <c r="H2200"/>
      <c r="I2200"/>
      <c r="J2200"/>
      <c r="K2200"/>
    </row>
    <row r="2201" spans="1:11" x14ac:dyDescent="0.3">
      <c r="A2201"/>
      <c r="B2201"/>
      <c r="C2201"/>
      <c r="D2201"/>
      <c r="E2201"/>
      <c r="F2201"/>
      <c r="G2201"/>
      <c r="H2201"/>
      <c r="I2201"/>
      <c r="J2201"/>
      <c r="K2201"/>
    </row>
    <row r="2202" spans="1:11" x14ac:dyDescent="0.3">
      <c r="A2202"/>
      <c r="B2202"/>
      <c r="C2202"/>
      <c r="D2202"/>
      <c r="E2202"/>
      <c r="F2202"/>
      <c r="G2202"/>
      <c r="H2202"/>
      <c r="I2202"/>
      <c r="J2202"/>
      <c r="K2202"/>
    </row>
    <row r="2203" spans="1:11" x14ac:dyDescent="0.3">
      <c r="A2203"/>
      <c r="B2203"/>
      <c r="C2203"/>
      <c r="D2203"/>
      <c r="E2203"/>
      <c r="F2203"/>
      <c r="G2203"/>
      <c r="H2203"/>
      <c r="I2203"/>
      <c r="J2203"/>
      <c r="K2203"/>
    </row>
    <row r="2204" spans="1:11" x14ac:dyDescent="0.3">
      <c r="A2204"/>
      <c r="B2204"/>
      <c r="C2204"/>
      <c r="D2204"/>
      <c r="E2204"/>
      <c r="F2204"/>
      <c r="G2204"/>
      <c r="H2204"/>
      <c r="I2204"/>
      <c r="J2204"/>
      <c r="K2204"/>
    </row>
    <row r="2205" spans="1:11" x14ac:dyDescent="0.3">
      <c r="A2205"/>
      <c r="B2205"/>
      <c r="C2205"/>
      <c r="D2205"/>
      <c r="E2205"/>
      <c r="F2205"/>
      <c r="G2205"/>
      <c r="H2205"/>
      <c r="I2205"/>
      <c r="J2205"/>
      <c r="K2205"/>
    </row>
    <row r="2206" spans="1:11" x14ac:dyDescent="0.3">
      <c r="A2206"/>
      <c r="B2206"/>
      <c r="C2206"/>
      <c r="D2206"/>
      <c r="E2206"/>
      <c r="F2206"/>
      <c r="G2206"/>
      <c r="H2206"/>
      <c r="I2206"/>
      <c r="J2206"/>
      <c r="K2206"/>
    </row>
    <row r="2207" spans="1:11" x14ac:dyDescent="0.3">
      <c r="A2207"/>
      <c r="B2207"/>
      <c r="C2207"/>
      <c r="D2207"/>
      <c r="E2207"/>
      <c r="F2207"/>
      <c r="G2207"/>
      <c r="H2207"/>
      <c r="I2207"/>
      <c r="J2207"/>
      <c r="K2207"/>
    </row>
    <row r="2208" spans="1:11" x14ac:dyDescent="0.3">
      <c r="A2208"/>
      <c r="B2208"/>
      <c r="C2208"/>
      <c r="D2208"/>
      <c r="E2208"/>
      <c r="F2208"/>
      <c r="G2208"/>
      <c r="H2208"/>
      <c r="I2208"/>
      <c r="J2208"/>
      <c r="K2208"/>
    </row>
    <row r="2209" spans="1:11" x14ac:dyDescent="0.3">
      <c r="A2209"/>
      <c r="B2209"/>
      <c r="C2209"/>
      <c r="D2209"/>
      <c r="E2209"/>
      <c r="F2209"/>
      <c r="G2209"/>
      <c r="H2209"/>
      <c r="I2209"/>
      <c r="J2209"/>
      <c r="K2209"/>
    </row>
    <row r="2210" spans="1:11" x14ac:dyDescent="0.3">
      <c r="A2210"/>
      <c r="B2210"/>
      <c r="C2210"/>
      <c r="D2210"/>
      <c r="E2210"/>
      <c r="F2210"/>
      <c r="G2210"/>
      <c r="H2210"/>
      <c r="I2210"/>
      <c r="J2210"/>
      <c r="K2210"/>
    </row>
    <row r="2211" spans="1:11" x14ac:dyDescent="0.3">
      <c r="A2211"/>
      <c r="B2211"/>
      <c r="C2211"/>
      <c r="D2211"/>
      <c r="E2211"/>
      <c r="F2211"/>
      <c r="G2211"/>
      <c r="H2211"/>
      <c r="I2211"/>
      <c r="J2211"/>
      <c r="K2211"/>
    </row>
    <row r="2212" spans="1:11" x14ac:dyDescent="0.3">
      <c r="A2212"/>
      <c r="B2212"/>
      <c r="C2212"/>
      <c r="D2212"/>
      <c r="E2212"/>
      <c r="F2212"/>
      <c r="G2212"/>
      <c r="H2212"/>
      <c r="I2212"/>
      <c r="J2212"/>
      <c r="K2212"/>
    </row>
    <row r="2213" spans="1:11" x14ac:dyDescent="0.3">
      <c r="A2213"/>
      <c r="B2213"/>
      <c r="C2213"/>
      <c r="D2213"/>
      <c r="E2213"/>
      <c r="F2213"/>
      <c r="G2213"/>
      <c r="H2213"/>
      <c r="I2213"/>
      <c r="J2213"/>
      <c r="K2213"/>
    </row>
    <row r="2214" spans="1:11" x14ac:dyDescent="0.3">
      <c r="A2214"/>
      <c r="B2214"/>
      <c r="C2214"/>
      <c r="D2214"/>
      <c r="E2214"/>
      <c r="F2214"/>
      <c r="G2214"/>
      <c r="H2214"/>
      <c r="I2214"/>
      <c r="J2214"/>
      <c r="K2214"/>
    </row>
    <row r="2215" spans="1:11" x14ac:dyDescent="0.3">
      <c r="A2215"/>
      <c r="B2215"/>
      <c r="C2215"/>
      <c r="D2215"/>
      <c r="E2215"/>
      <c r="F2215"/>
      <c r="G2215"/>
      <c r="H2215"/>
      <c r="I2215"/>
      <c r="J2215"/>
      <c r="K2215"/>
    </row>
    <row r="2216" spans="1:11" x14ac:dyDescent="0.3">
      <c r="A2216"/>
      <c r="B2216"/>
      <c r="C2216"/>
      <c r="D2216"/>
      <c r="E2216"/>
      <c r="F2216"/>
      <c r="G2216"/>
      <c r="H2216"/>
      <c r="I2216"/>
      <c r="J2216"/>
      <c r="K2216"/>
    </row>
    <row r="2217" spans="1:11" x14ac:dyDescent="0.3">
      <c r="A2217"/>
      <c r="B2217"/>
      <c r="C2217"/>
      <c r="D2217"/>
      <c r="E2217"/>
      <c r="F2217"/>
      <c r="G2217"/>
      <c r="H2217"/>
      <c r="I2217"/>
      <c r="J2217"/>
      <c r="K2217"/>
    </row>
    <row r="2218" spans="1:11" x14ac:dyDescent="0.3">
      <c r="A2218"/>
      <c r="B2218"/>
      <c r="C2218"/>
      <c r="D2218"/>
      <c r="E2218"/>
      <c r="F2218"/>
      <c r="G2218"/>
      <c r="H2218"/>
      <c r="I2218"/>
      <c r="J2218"/>
      <c r="K2218"/>
    </row>
    <row r="2219" spans="1:11" x14ac:dyDescent="0.3">
      <c r="A2219"/>
      <c r="B2219"/>
      <c r="C2219"/>
      <c r="D2219"/>
      <c r="E2219"/>
      <c r="F2219"/>
      <c r="G2219"/>
      <c r="H2219"/>
      <c r="I2219"/>
      <c r="J2219"/>
      <c r="K2219"/>
    </row>
    <row r="2220" spans="1:11" x14ac:dyDescent="0.3">
      <c r="A2220"/>
      <c r="B2220"/>
      <c r="C2220"/>
      <c r="D2220"/>
      <c r="E2220"/>
      <c r="F2220"/>
      <c r="G2220"/>
      <c r="H2220"/>
      <c r="I2220"/>
      <c r="J2220"/>
      <c r="K2220"/>
    </row>
    <row r="2221" spans="1:11" x14ac:dyDescent="0.3">
      <c r="A2221"/>
      <c r="B2221"/>
      <c r="C2221"/>
      <c r="D2221"/>
      <c r="E2221"/>
      <c r="F2221"/>
      <c r="G2221"/>
      <c r="H2221"/>
      <c r="I2221"/>
      <c r="J2221"/>
      <c r="K2221"/>
    </row>
    <row r="2222" spans="1:11" x14ac:dyDescent="0.3">
      <c r="A2222"/>
      <c r="B2222"/>
      <c r="C2222"/>
      <c r="D2222"/>
      <c r="E2222"/>
      <c r="F2222"/>
      <c r="G2222"/>
      <c r="H2222"/>
      <c r="I2222"/>
      <c r="J2222"/>
      <c r="K2222"/>
    </row>
    <row r="2223" spans="1:11" x14ac:dyDescent="0.3">
      <c r="A2223"/>
      <c r="B2223"/>
      <c r="C2223"/>
      <c r="D2223"/>
      <c r="E2223"/>
      <c r="F2223"/>
      <c r="G2223"/>
      <c r="H2223"/>
      <c r="I2223"/>
      <c r="J2223"/>
      <c r="K2223"/>
    </row>
    <row r="2224" spans="1:11" x14ac:dyDescent="0.3">
      <c r="A2224"/>
      <c r="B2224"/>
      <c r="C2224"/>
      <c r="D2224"/>
      <c r="E2224"/>
      <c r="F2224"/>
      <c r="G2224"/>
      <c r="H2224"/>
      <c r="I2224"/>
      <c r="J2224"/>
      <c r="K2224"/>
    </row>
    <row r="2225" spans="1:11" x14ac:dyDescent="0.3">
      <c r="A2225"/>
      <c r="B2225"/>
      <c r="C2225"/>
      <c r="D2225"/>
      <c r="E2225"/>
      <c r="F2225"/>
      <c r="G2225"/>
      <c r="H2225"/>
      <c r="I2225"/>
      <c r="J2225"/>
      <c r="K2225"/>
    </row>
    <row r="2226" spans="1:11" x14ac:dyDescent="0.3">
      <c r="A2226"/>
      <c r="B2226"/>
      <c r="C2226"/>
      <c r="D2226"/>
      <c r="E2226"/>
      <c r="F2226"/>
      <c r="G2226"/>
      <c r="H2226"/>
      <c r="I2226"/>
      <c r="J2226"/>
      <c r="K2226"/>
    </row>
    <row r="2227" spans="1:11" x14ac:dyDescent="0.3">
      <c r="A2227"/>
      <c r="B2227"/>
      <c r="C2227"/>
      <c r="D2227"/>
      <c r="E2227"/>
      <c r="F2227"/>
      <c r="G2227"/>
      <c r="H2227"/>
      <c r="I2227"/>
      <c r="J2227"/>
      <c r="K2227"/>
    </row>
    <row r="2228" spans="1:11" x14ac:dyDescent="0.3">
      <c r="A2228"/>
      <c r="B2228"/>
      <c r="C2228"/>
      <c r="D2228"/>
      <c r="E2228"/>
      <c r="F2228"/>
      <c r="G2228"/>
      <c r="H2228"/>
      <c r="I2228"/>
      <c r="J2228"/>
      <c r="K2228"/>
    </row>
    <row r="2229" spans="1:11" x14ac:dyDescent="0.3">
      <c r="A2229"/>
      <c r="B2229"/>
      <c r="C2229"/>
      <c r="D2229"/>
      <c r="E2229"/>
      <c r="F2229"/>
      <c r="G2229"/>
      <c r="H2229"/>
      <c r="I2229"/>
      <c r="J2229"/>
      <c r="K2229"/>
    </row>
    <row r="2230" spans="1:11" x14ac:dyDescent="0.3">
      <c r="A2230"/>
      <c r="B2230"/>
      <c r="C2230"/>
      <c r="D2230"/>
      <c r="E2230"/>
      <c r="F2230"/>
      <c r="G2230"/>
      <c r="H2230"/>
      <c r="I2230"/>
      <c r="J2230"/>
      <c r="K2230"/>
    </row>
    <row r="2231" spans="1:11" x14ac:dyDescent="0.3">
      <c r="A2231"/>
      <c r="B2231"/>
      <c r="C2231"/>
      <c r="D2231"/>
      <c r="E2231"/>
      <c r="F2231"/>
      <c r="G2231"/>
      <c r="H2231"/>
      <c r="I2231"/>
      <c r="J2231"/>
      <c r="K2231"/>
    </row>
    <row r="2232" spans="1:11" x14ac:dyDescent="0.3">
      <c r="A2232"/>
      <c r="B2232"/>
      <c r="C2232"/>
      <c r="D2232"/>
      <c r="E2232"/>
      <c r="F2232"/>
      <c r="G2232"/>
      <c r="H2232"/>
      <c r="I2232"/>
      <c r="J2232"/>
      <c r="K2232"/>
    </row>
    <row r="2233" spans="1:11" x14ac:dyDescent="0.3">
      <c r="A2233"/>
      <c r="B2233"/>
      <c r="C2233"/>
      <c r="D2233"/>
      <c r="E2233"/>
      <c r="F2233"/>
      <c r="G2233"/>
      <c r="H2233"/>
      <c r="I2233"/>
      <c r="J2233"/>
      <c r="K2233"/>
    </row>
    <row r="2234" spans="1:11" x14ac:dyDescent="0.3">
      <c r="A2234"/>
      <c r="B2234"/>
      <c r="C2234"/>
      <c r="D2234"/>
      <c r="E2234"/>
      <c r="F2234"/>
      <c r="G2234"/>
      <c r="H2234"/>
      <c r="I2234"/>
      <c r="J2234"/>
      <c r="K2234"/>
    </row>
    <row r="2235" spans="1:11" x14ac:dyDescent="0.3">
      <c r="A2235"/>
      <c r="B2235"/>
      <c r="C2235"/>
      <c r="D2235"/>
      <c r="E2235"/>
      <c r="F2235"/>
      <c r="G2235"/>
      <c r="H2235"/>
      <c r="I2235"/>
      <c r="J2235"/>
      <c r="K2235"/>
    </row>
    <row r="2236" spans="1:11" x14ac:dyDescent="0.3">
      <c r="A2236"/>
      <c r="B2236"/>
      <c r="C2236"/>
      <c r="D2236"/>
      <c r="E2236"/>
      <c r="F2236"/>
      <c r="G2236"/>
      <c r="H2236"/>
      <c r="I2236"/>
      <c r="J2236"/>
      <c r="K2236"/>
    </row>
    <row r="2237" spans="1:11" x14ac:dyDescent="0.3">
      <c r="A2237"/>
      <c r="B2237"/>
      <c r="C2237"/>
      <c r="D2237"/>
      <c r="E2237"/>
      <c r="F2237"/>
      <c r="G2237"/>
      <c r="H2237"/>
      <c r="I2237"/>
      <c r="J2237"/>
      <c r="K2237"/>
    </row>
    <row r="2238" spans="1:11" x14ac:dyDescent="0.3">
      <c r="A2238"/>
      <c r="B2238"/>
      <c r="C2238"/>
      <c r="D2238"/>
      <c r="E2238"/>
      <c r="F2238"/>
      <c r="G2238"/>
      <c r="H2238"/>
      <c r="I2238"/>
      <c r="J2238"/>
      <c r="K2238"/>
    </row>
    <row r="2239" spans="1:11" x14ac:dyDescent="0.3">
      <c r="A2239"/>
      <c r="B2239"/>
      <c r="C2239"/>
      <c r="D2239"/>
      <c r="E2239"/>
      <c r="F2239"/>
      <c r="G2239"/>
      <c r="H2239"/>
      <c r="I2239"/>
      <c r="J2239"/>
      <c r="K2239"/>
    </row>
    <row r="2240" spans="1:11" x14ac:dyDescent="0.3">
      <c r="A2240"/>
      <c r="B2240"/>
      <c r="C2240"/>
      <c r="D2240"/>
      <c r="E2240"/>
      <c r="F2240"/>
      <c r="G2240"/>
      <c r="H2240"/>
      <c r="I2240"/>
      <c r="J2240"/>
      <c r="K2240"/>
    </row>
    <row r="2241" spans="1:11" x14ac:dyDescent="0.3">
      <c r="A2241"/>
      <c r="B2241"/>
      <c r="C2241"/>
      <c r="D2241"/>
      <c r="E2241"/>
      <c r="F2241"/>
      <c r="G2241"/>
      <c r="H2241"/>
      <c r="I2241"/>
      <c r="J2241"/>
      <c r="K2241"/>
    </row>
    <row r="2242" spans="1:11" x14ac:dyDescent="0.3">
      <c r="A2242"/>
      <c r="B2242"/>
      <c r="C2242"/>
      <c r="D2242"/>
      <c r="E2242"/>
      <c r="F2242"/>
      <c r="G2242"/>
      <c r="H2242"/>
      <c r="I2242"/>
      <c r="J2242"/>
      <c r="K2242"/>
    </row>
    <row r="2243" spans="1:11" x14ac:dyDescent="0.3">
      <c r="A2243"/>
      <c r="B2243"/>
      <c r="C2243"/>
      <c r="D2243"/>
      <c r="E2243"/>
      <c r="F2243"/>
      <c r="G2243"/>
      <c r="H2243"/>
      <c r="I2243"/>
      <c r="J2243"/>
      <c r="K2243"/>
    </row>
    <row r="2244" spans="1:11" x14ac:dyDescent="0.3">
      <c r="A2244"/>
      <c r="B2244"/>
      <c r="C2244"/>
      <c r="D2244"/>
      <c r="E2244"/>
      <c r="F2244"/>
      <c r="G2244"/>
      <c r="H2244"/>
      <c r="I2244"/>
      <c r="J2244"/>
      <c r="K2244"/>
    </row>
    <row r="2245" spans="1:11" x14ac:dyDescent="0.3">
      <c r="A2245"/>
      <c r="B2245"/>
      <c r="C2245"/>
      <c r="D2245"/>
      <c r="E2245"/>
      <c r="F2245"/>
      <c r="G2245"/>
      <c r="H2245"/>
      <c r="I2245"/>
      <c r="J2245"/>
      <c r="K2245"/>
    </row>
    <row r="2246" spans="1:11" x14ac:dyDescent="0.3">
      <c r="A2246"/>
      <c r="B2246"/>
      <c r="C2246"/>
      <c r="D2246"/>
      <c r="E2246"/>
      <c r="F2246"/>
      <c r="G2246"/>
      <c r="H2246"/>
      <c r="I2246"/>
      <c r="J2246"/>
      <c r="K2246"/>
    </row>
    <row r="2247" spans="1:11" x14ac:dyDescent="0.3">
      <c r="A2247"/>
      <c r="B2247"/>
      <c r="C2247"/>
      <c r="D2247"/>
      <c r="E2247"/>
      <c r="F2247"/>
      <c r="G2247"/>
      <c r="H2247"/>
      <c r="I2247"/>
      <c r="J2247"/>
      <c r="K2247"/>
    </row>
    <row r="2248" spans="1:11" x14ac:dyDescent="0.3">
      <c r="A2248"/>
      <c r="B2248"/>
      <c r="C2248"/>
      <c r="D2248"/>
      <c r="E2248"/>
      <c r="F2248"/>
      <c r="G2248"/>
      <c r="H2248"/>
      <c r="I2248"/>
      <c r="J2248"/>
      <c r="K2248"/>
    </row>
    <row r="2249" spans="1:11" x14ac:dyDescent="0.3">
      <c r="A2249"/>
      <c r="B2249"/>
      <c r="C2249"/>
      <c r="D2249"/>
      <c r="E2249"/>
      <c r="F2249"/>
      <c r="G2249"/>
      <c r="H2249"/>
      <c r="I2249"/>
      <c r="J2249"/>
      <c r="K2249"/>
    </row>
    <row r="2250" spans="1:11" x14ac:dyDescent="0.3">
      <c r="A2250"/>
      <c r="B2250"/>
      <c r="C2250"/>
      <c r="D2250"/>
      <c r="E2250"/>
      <c r="F2250"/>
      <c r="G2250"/>
      <c r="H2250"/>
      <c r="I2250"/>
      <c r="J2250"/>
      <c r="K2250"/>
    </row>
    <row r="2251" spans="1:11" x14ac:dyDescent="0.3">
      <c r="A2251"/>
      <c r="B2251"/>
      <c r="C2251"/>
      <c r="D2251"/>
      <c r="E2251"/>
      <c r="F2251"/>
      <c r="G2251"/>
      <c r="H2251"/>
      <c r="I2251"/>
      <c r="J2251"/>
      <c r="K2251"/>
    </row>
    <row r="2252" spans="1:11" x14ac:dyDescent="0.3">
      <c r="A2252"/>
      <c r="B2252"/>
      <c r="C2252"/>
      <c r="D2252"/>
      <c r="E2252"/>
      <c r="F2252"/>
      <c r="G2252"/>
      <c r="H2252"/>
      <c r="I2252"/>
      <c r="J2252"/>
      <c r="K2252"/>
    </row>
    <row r="2253" spans="1:11" x14ac:dyDescent="0.3">
      <c r="A2253"/>
      <c r="B2253"/>
      <c r="C2253"/>
      <c r="D2253"/>
      <c r="E2253"/>
      <c r="F2253"/>
      <c r="G2253"/>
      <c r="H2253"/>
      <c r="I2253"/>
      <c r="J2253"/>
      <c r="K2253"/>
    </row>
    <row r="2254" spans="1:11" x14ac:dyDescent="0.3">
      <c r="A2254"/>
      <c r="B2254"/>
      <c r="C2254"/>
      <c r="D2254"/>
      <c r="E2254"/>
      <c r="F2254"/>
      <c r="G2254"/>
      <c r="H2254"/>
      <c r="I2254"/>
      <c r="J2254"/>
      <c r="K2254"/>
    </row>
    <row r="2255" spans="1:11" x14ac:dyDescent="0.3">
      <c r="A2255"/>
      <c r="B2255"/>
      <c r="C2255"/>
      <c r="D2255"/>
      <c r="E2255"/>
      <c r="F2255"/>
      <c r="G2255"/>
      <c r="H2255"/>
      <c r="I2255"/>
      <c r="J2255"/>
      <c r="K2255"/>
    </row>
    <row r="2256" spans="1:11" x14ac:dyDescent="0.3">
      <c r="A2256"/>
      <c r="B2256"/>
      <c r="C2256"/>
      <c r="D2256"/>
      <c r="E2256"/>
      <c r="F2256"/>
      <c r="G2256"/>
      <c r="H2256"/>
      <c r="I2256"/>
      <c r="J2256"/>
      <c r="K2256"/>
    </row>
    <row r="2257" spans="1:11" x14ac:dyDescent="0.3">
      <c r="A2257"/>
      <c r="B2257"/>
      <c r="C2257"/>
      <c r="D2257"/>
      <c r="E2257"/>
      <c r="F2257"/>
      <c r="G2257"/>
      <c r="H2257"/>
      <c r="I2257"/>
      <c r="J2257"/>
      <c r="K2257"/>
    </row>
    <row r="2258" spans="1:11" x14ac:dyDescent="0.3">
      <c r="A2258"/>
      <c r="B2258"/>
      <c r="C2258"/>
      <c r="D2258"/>
      <c r="E2258"/>
      <c r="F2258"/>
      <c r="G2258"/>
      <c r="H2258"/>
      <c r="I2258"/>
      <c r="J2258"/>
      <c r="K2258"/>
    </row>
    <row r="2259" spans="1:11" x14ac:dyDescent="0.3">
      <c r="A2259"/>
      <c r="B2259"/>
      <c r="C2259"/>
      <c r="D2259"/>
      <c r="E2259"/>
      <c r="F2259"/>
      <c r="G2259"/>
      <c r="H2259"/>
      <c r="I2259"/>
      <c r="J2259"/>
      <c r="K2259"/>
    </row>
    <row r="2260" spans="1:11" x14ac:dyDescent="0.3">
      <c r="A2260"/>
      <c r="B2260"/>
      <c r="C2260"/>
      <c r="D2260"/>
      <c r="E2260"/>
      <c r="F2260"/>
      <c r="G2260"/>
      <c r="H2260"/>
      <c r="I2260"/>
      <c r="J2260"/>
      <c r="K2260"/>
    </row>
    <row r="2261" spans="1:11" x14ac:dyDescent="0.3">
      <c r="A2261"/>
      <c r="B2261"/>
      <c r="C2261"/>
      <c r="D2261"/>
      <c r="E2261"/>
      <c r="F2261"/>
      <c r="G2261"/>
      <c r="H2261"/>
      <c r="I2261"/>
      <c r="J2261"/>
      <c r="K2261"/>
    </row>
    <row r="2262" spans="1:11" x14ac:dyDescent="0.3">
      <c r="A2262"/>
      <c r="B2262"/>
      <c r="C2262"/>
      <c r="D2262"/>
      <c r="E2262"/>
      <c r="F2262"/>
      <c r="G2262"/>
      <c r="H2262"/>
      <c r="I2262"/>
      <c r="J2262"/>
      <c r="K2262"/>
    </row>
    <row r="2263" spans="1:11" x14ac:dyDescent="0.3">
      <c r="A2263"/>
      <c r="B2263"/>
      <c r="C2263"/>
      <c r="D2263"/>
      <c r="E2263"/>
      <c r="F2263"/>
      <c r="G2263"/>
      <c r="H2263"/>
      <c r="I2263"/>
      <c r="J2263"/>
      <c r="K2263"/>
    </row>
    <row r="2264" spans="1:11" x14ac:dyDescent="0.3">
      <c r="A2264"/>
      <c r="B2264"/>
      <c r="C2264"/>
      <c r="D2264"/>
      <c r="E2264"/>
      <c r="F2264"/>
      <c r="G2264"/>
      <c r="H2264"/>
      <c r="I2264"/>
      <c r="J2264"/>
      <c r="K2264"/>
    </row>
    <row r="2265" spans="1:11" x14ac:dyDescent="0.3">
      <c r="A2265"/>
      <c r="B2265"/>
      <c r="C2265"/>
      <c r="D2265"/>
      <c r="E2265"/>
      <c r="F2265"/>
      <c r="G2265"/>
      <c r="H2265"/>
      <c r="I2265"/>
      <c r="J2265"/>
      <c r="K2265"/>
    </row>
    <row r="2266" spans="1:11" x14ac:dyDescent="0.3">
      <c r="A2266"/>
      <c r="B2266"/>
      <c r="C2266"/>
      <c r="D2266"/>
      <c r="E2266"/>
      <c r="F2266"/>
      <c r="G2266"/>
      <c r="H2266"/>
      <c r="I2266"/>
      <c r="J2266"/>
      <c r="K2266"/>
    </row>
    <row r="2267" spans="1:11" x14ac:dyDescent="0.3">
      <c r="A2267"/>
      <c r="B2267"/>
      <c r="C2267"/>
      <c r="D2267"/>
      <c r="E2267"/>
      <c r="F2267"/>
      <c r="G2267"/>
      <c r="H2267"/>
      <c r="I2267"/>
      <c r="J2267"/>
      <c r="K2267"/>
    </row>
    <row r="2268" spans="1:11" x14ac:dyDescent="0.3">
      <c r="A2268"/>
      <c r="B2268"/>
      <c r="C2268"/>
      <c r="D2268"/>
      <c r="E2268"/>
      <c r="F2268"/>
      <c r="G2268"/>
      <c r="H2268"/>
      <c r="I2268"/>
      <c r="J2268"/>
      <c r="K2268"/>
    </row>
    <row r="2269" spans="1:11" x14ac:dyDescent="0.3">
      <c r="A2269"/>
      <c r="B2269"/>
      <c r="C2269"/>
      <c r="D2269"/>
      <c r="E2269"/>
      <c r="F2269"/>
      <c r="G2269"/>
      <c r="H2269"/>
      <c r="I2269"/>
      <c r="J2269"/>
      <c r="K2269"/>
    </row>
    <row r="2270" spans="1:11" x14ac:dyDescent="0.3">
      <c r="A2270"/>
      <c r="B2270"/>
      <c r="C2270"/>
      <c r="D2270"/>
      <c r="E2270"/>
      <c r="F2270"/>
      <c r="G2270"/>
      <c r="H2270"/>
      <c r="I2270"/>
      <c r="J2270"/>
      <c r="K2270"/>
    </row>
    <row r="2271" spans="1:11" x14ac:dyDescent="0.3">
      <c r="A2271"/>
      <c r="B2271"/>
      <c r="C2271"/>
      <c r="D2271"/>
      <c r="E2271"/>
      <c r="F2271"/>
      <c r="G2271"/>
      <c r="H2271"/>
      <c r="I2271"/>
      <c r="J2271"/>
      <c r="K2271"/>
    </row>
    <row r="2272" spans="1:11" x14ac:dyDescent="0.3">
      <c r="A2272"/>
      <c r="B2272"/>
      <c r="C2272"/>
      <c r="D2272"/>
      <c r="E2272"/>
      <c r="F2272"/>
      <c r="G2272"/>
      <c r="H2272"/>
      <c r="I2272"/>
      <c r="J2272"/>
      <c r="K2272"/>
    </row>
    <row r="2273" spans="1:11" x14ac:dyDescent="0.3">
      <c r="A2273"/>
      <c r="B2273"/>
      <c r="C2273"/>
      <c r="D2273"/>
      <c r="E2273"/>
      <c r="F2273"/>
      <c r="G2273"/>
      <c r="H2273"/>
      <c r="I2273"/>
      <c r="J2273"/>
      <c r="K2273"/>
    </row>
    <row r="2274" spans="1:11" x14ac:dyDescent="0.3">
      <c r="A2274"/>
      <c r="B2274"/>
      <c r="C2274"/>
      <c r="D2274"/>
      <c r="E2274"/>
      <c r="F2274"/>
      <c r="G2274"/>
      <c r="H2274"/>
      <c r="I2274"/>
      <c r="J2274"/>
      <c r="K2274"/>
    </row>
    <row r="2275" spans="1:11" x14ac:dyDescent="0.3">
      <c r="A2275"/>
      <c r="B2275"/>
      <c r="C2275"/>
      <c r="D2275"/>
      <c r="E2275"/>
      <c r="F2275"/>
      <c r="G2275"/>
      <c r="H2275"/>
      <c r="I2275"/>
      <c r="J2275"/>
      <c r="K2275"/>
    </row>
    <row r="2276" spans="1:11" x14ac:dyDescent="0.3">
      <c r="A2276"/>
      <c r="B2276"/>
      <c r="C2276"/>
      <c r="D2276"/>
      <c r="E2276"/>
      <c r="F2276"/>
      <c r="G2276"/>
      <c r="H2276"/>
      <c r="I2276"/>
      <c r="J2276"/>
      <c r="K2276"/>
    </row>
    <row r="2277" spans="1:11" x14ac:dyDescent="0.3">
      <c r="A2277"/>
      <c r="B2277"/>
      <c r="C2277"/>
      <c r="D2277"/>
      <c r="E2277"/>
      <c r="F2277"/>
      <c r="G2277"/>
      <c r="H2277"/>
      <c r="I2277"/>
      <c r="J2277"/>
      <c r="K2277"/>
    </row>
    <row r="2278" spans="1:11" x14ac:dyDescent="0.3">
      <c r="A2278"/>
      <c r="B2278"/>
      <c r="C2278"/>
      <c r="D2278"/>
      <c r="E2278"/>
      <c r="F2278"/>
      <c r="G2278"/>
      <c r="H2278"/>
      <c r="I2278"/>
      <c r="J2278"/>
      <c r="K2278"/>
    </row>
    <row r="2279" spans="1:11" x14ac:dyDescent="0.3">
      <c r="A2279"/>
      <c r="B2279"/>
      <c r="C2279"/>
      <c r="D2279"/>
      <c r="E2279"/>
      <c r="F2279"/>
      <c r="G2279"/>
      <c r="H2279"/>
      <c r="I2279"/>
      <c r="J2279"/>
      <c r="K2279"/>
    </row>
    <row r="2280" spans="1:11" x14ac:dyDescent="0.3">
      <c r="A2280"/>
      <c r="B2280"/>
      <c r="C2280"/>
      <c r="D2280"/>
      <c r="E2280"/>
      <c r="F2280"/>
      <c r="G2280"/>
      <c r="H2280"/>
      <c r="I2280"/>
      <c r="J2280"/>
      <c r="K2280"/>
    </row>
    <row r="2281" spans="1:11" x14ac:dyDescent="0.3">
      <c r="A2281"/>
      <c r="B2281"/>
      <c r="C2281"/>
      <c r="D2281"/>
      <c r="E2281"/>
      <c r="F2281"/>
      <c r="G2281"/>
      <c r="H2281"/>
      <c r="I2281"/>
      <c r="J2281"/>
      <c r="K2281"/>
    </row>
    <row r="2282" spans="1:11" x14ac:dyDescent="0.3">
      <c r="A2282"/>
      <c r="B2282"/>
      <c r="C2282"/>
      <c r="D2282"/>
      <c r="E2282"/>
      <c r="F2282"/>
      <c r="G2282"/>
      <c r="H2282"/>
      <c r="I2282"/>
      <c r="J2282"/>
      <c r="K2282"/>
    </row>
    <row r="2283" spans="1:11" x14ac:dyDescent="0.3">
      <c r="A2283"/>
      <c r="B2283"/>
      <c r="C2283"/>
      <c r="D2283"/>
      <c r="E2283"/>
      <c r="F2283"/>
      <c r="G2283"/>
      <c r="H2283"/>
      <c r="I2283"/>
      <c r="J2283"/>
      <c r="K2283"/>
    </row>
    <row r="2284" spans="1:11" x14ac:dyDescent="0.3">
      <c r="A2284"/>
      <c r="B2284"/>
      <c r="C2284"/>
      <c r="D2284"/>
      <c r="E2284"/>
      <c r="F2284"/>
      <c r="G2284"/>
      <c r="H2284"/>
      <c r="I2284"/>
      <c r="J2284"/>
      <c r="K2284"/>
    </row>
    <row r="2285" spans="1:11" x14ac:dyDescent="0.3">
      <c r="A2285"/>
      <c r="B2285"/>
      <c r="C2285"/>
      <c r="D2285"/>
      <c r="E2285"/>
      <c r="F2285"/>
      <c r="G2285"/>
      <c r="H2285"/>
      <c r="I2285"/>
      <c r="J2285"/>
      <c r="K2285"/>
    </row>
    <row r="2286" spans="1:11" x14ac:dyDescent="0.3">
      <c r="A2286"/>
      <c r="B2286"/>
      <c r="C2286"/>
      <c r="D2286"/>
      <c r="E2286"/>
      <c r="F2286"/>
      <c r="G2286"/>
      <c r="H2286"/>
      <c r="I2286"/>
      <c r="J2286"/>
      <c r="K2286"/>
    </row>
    <row r="2287" spans="1:11" x14ac:dyDescent="0.3">
      <c r="A2287"/>
      <c r="B2287"/>
      <c r="C2287"/>
      <c r="D2287"/>
      <c r="E2287"/>
      <c r="F2287"/>
      <c r="G2287"/>
      <c r="H2287"/>
      <c r="I2287"/>
      <c r="J2287"/>
      <c r="K2287"/>
    </row>
    <row r="2288" spans="1:11" x14ac:dyDescent="0.3">
      <c r="A2288"/>
      <c r="B2288"/>
      <c r="C2288"/>
      <c r="D2288"/>
      <c r="E2288"/>
      <c r="F2288"/>
      <c r="G2288"/>
      <c r="H2288"/>
      <c r="I2288"/>
      <c r="J2288"/>
      <c r="K2288"/>
    </row>
    <row r="2289" spans="1:11" x14ac:dyDescent="0.3">
      <c r="A2289"/>
      <c r="B2289"/>
      <c r="C2289"/>
      <c r="D2289"/>
      <c r="E2289"/>
      <c r="F2289"/>
      <c r="G2289"/>
      <c r="H2289"/>
      <c r="I2289"/>
      <c r="J2289"/>
      <c r="K2289"/>
    </row>
    <row r="2290" spans="1:11" x14ac:dyDescent="0.3">
      <c r="A2290"/>
      <c r="B2290"/>
      <c r="C2290"/>
      <c r="D2290"/>
      <c r="E2290"/>
      <c r="F2290"/>
      <c r="G2290"/>
      <c r="H2290"/>
      <c r="I2290"/>
      <c r="J2290"/>
      <c r="K2290"/>
    </row>
    <row r="2291" spans="1:11" x14ac:dyDescent="0.3">
      <c r="A2291"/>
      <c r="B2291"/>
      <c r="C2291"/>
      <c r="D2291"/>
      <c r="E2291"/>
      <c r="F2291"/>
      <c r="G2291"/>
      <c r="H2291"/>
      <c r="I2291"/>
      <c r="J2291"/>
      <c r="K2291"/>
    </row>
    <row r="2292" spans="1:11" x14ac:dyDescent="0.3">
      <c r="A2292"/>
      <c r="B2292"/>
      <c r="C2292"/>
      <c r="D2292"/>
      <c r="E2292"/>
      <c r="F2292"/>
      <c r="G2292"/>
      <c r="H2292"/>
      <c r="I2292"/>
      <c r="J2292"/>
      <c r="K2292"/>
    </row>
    <row r="2293" spans="1:11" x14ac:dyDescent="0.3">
      <c r="A2293"/>
      <c r="B2293"/>
      <c r="C2293"/>
      <c r="D2293"/>
      <c r="E2293"/>
      <c r="F2293"/>
      <c r="G2293"/>
      <c r="H2293"/>
      <c r="I2293"/>
      <c r="J2293"/>
      <c r="K2293"/>
    </row>
    <row r="2294" spans="1:11" x14ac:dyDescent="0.3">
      <c r="A2294"/>
      <c r="B2294"/>
      <c r="C2294"/>
      <c r="D2294"/>
      <c r="E2294"/>
      <c r="F2294"/>
      <c r="G2294"/>
      <c r="H2294"/>
      <c r="I2294"/>
      <c r="J2294"/>
      <c r="K2294"/>
    </row>
    <row r="2295" spans="1:11" x14ac:dyDescent="0.3">
      <c r="A2295"/>
      <c r="B2295"/>
      <c r="C2295"/>
      <c r="D2295"/>
      <c r="E2295"/>
      <c r="F2295"/>
      <c r="G2295"/>
      <c r="H2295"/>
      <c r="I2295"/>
      <c r="J2295"/>
      <c r="K2295"/>
    </row>
    <row r="2296" spans="1:11" x14ac:dyDescent="0.3">
      <c r="A2296"/>
      <c r="B2296"/>
      <c r="C2296"/>
      <c r="D2296"/>
      <c r="E2296"/>
      <c r="F2296"/>
      <c r="G2296"/>
      <c r="H2296"/>
      <c r="I2296"/>
      <c r="J2296"/>
      <c r="K2296"/>
    </row>
    <row r="2297" spans="1:11" x14ac:dyDescent="0.3">
      <c r="A2297"/>
      <c r="B2297"/>
      <c r="C2297"/>
      <c r="D2297"/>
      <c r="E2297"/>
      <c r="F2297"/>
      <c r="G2297"/>
      <c r="H2297"/>
      <c r="I2297"/>
      <c r="J2297"/>
      <c r="K2297"/>
    </row>
    <row r="2298" spans="1:11" x14ac:dyDescent="0.3">
      <c r="A2298"/>
      <c r="B2298"/>
      <c r="C2298"/>
      <c r="D2298"/>
      <c r="E2298"/>
      <c r="F2298"/>
      <c r="G2298"/>
      <c r="H2298"/>
      <c r="I2298"/>
      <c r="J2298"/>
      <c r="K2298"/>
    </row>
    <row r="2299" spans="1:11" x14ac:dyDescent="0.3">
      <c r="A2299"/>
      <c r="B2299"/>
      <c r="C2299"/>
      <c r="D2299"/>
      <c r="E2299"/>
      <c r="F2299"/>
      <c r="G2299"/>
      <c r="H2299"/>
      <c r="I2299"/>
      <c r="J2299"/>
      <c r="K2299"/>
    </row>
    <row r="2300" spans="1:11" x14ac:dyDescent="0.3">
      <c r="A2300"/>
      <c r="B2300"/>
      <c r="C2300"/>
      <c r="D2300"/>
      <c r="E2300"/>
      <c r="F2300"/>
      <c r="G2300"/>
      <c r="H2300"/>
      <c r="I2300"/>
      <c r="J2300"/>
      <c r="K2300"/>
    </row>
    <row r="2301" spans="1:11" x14ac:dyDescent="0.3">
      <c r="A2301"/>
      <c r="B2301"/>
      <c r="C2301"/>
      <c r="D2301"/>
      <c r="E2301"/>
      <c r="F2301"/>
      <c r="G2301"/>
      <c r="H2301"/>
      <c r="I2301"/>
      <c r="J2301"/>
      <c r="K2301"/>
    </row>
    <row r="2302" spans="1:11" x14ac:dyDescent="0.3">
      <c r="A2302"/>
      <c r="B2302"/>
      <c r="C2302"/>
      <c r="D2302"/>
      <c r="E2302"/>
      <c r="F2302"/>
      <c r="G2302"/>
      <c r="H2302"/>
      <c r="I2302"/>
      <c r="J2302"/>
      <c r="K2302"/>
    </row>
    <row r="2303" spans="1:11" x14ac:dyDescent="0.3">
      <c r="A2303"/>
      <c r="B2303"/>
      <c r="C2303"/>
      <c r="D2303"/>
      <c r="E2303"/>
      <c r="F2303"/>
      <c r="G2303"/>
      <c r="H2303"/>
      <c r="I2303"/>
      <c r="J2303"/>
      <c r="K2303"/>
    </row>
    <row r="2304" spans="1:11" x14ac:dyDescent="0.3">
      <c r="A2304"/>
      <c r="B2304"/>
      <c r="C2304"/>
      <c r="D2304"/>
      <c r="E2304"/>
      <c r="F2304"/>
      <c r="G2304"/>
      <c r="H2304"/>
      <c r="I2304"/>
      <c r="J2304"/>
      <c r="K2304"/>
    </row>
    <row r="2305" spans="1:11" x14ac:dyDescent="0.3">
      <c r="A2305"/>
      <c r="B2305"/>
      <c r="C2305"/>
      <c r="D2305"/>
      <c r="E2305"/>
      <c r="F2305"/>
      <c r="G2305"/>
      <c r="H2305"/>
      <c r="I2305"/>
      <c r="J2305"/>
      <c r="K2305"/>
    </row>
    <row r="2306" spans="1:11" x14ac:dyDescent="0.3">
      <c r="A2306"/>
      <c r="B2306"/>
      <c r="C2306"/>
      <c r="D2306"/>
      <c r="E2306"/>
      <c r="F2306"/>
      <c r="G2306"/>
      <c r="H2306"/>
      <c r="I2306"/>
      <c r="J2306"/>
      <c r="K2306"/>
    </row>
    <row r="2307" spans="1:11" x14ac:dyDescent="0.3">
      <c r="A2307"/>
      <c r="B2307"/>
      <c r="C2307"/>
      <c r="D2307"/>
      <c r="E2307"/>
      <c r="F2307"/>
      <c r="G2307"/>
      <c r="H2307"/>
      <c r="I2307"/>
      <c r="J2307"/>
      <c r="K2307"/>
    </row>
    <row r="2308" spans="1:11" x14ac:dyDescent="0.3">
      <c r="A2308"/>
      <c r="B2308"/>
      <c r="C2308"/>
      <c r="D2308"/>
      <c r="E2308"/>
      <c r="F2308"/>
      <c r="G2308"/>
      <c r="H2308"/>
      <c r="I2308"/>
      <c r="J2308"/>
      <c r="K2308"/>
    </row>
    <row r="2309" spans="1:11" x14ac:dyDescent="0.3">
      <c r="A2309"/>
      <c r="B2309"/>
      <c r="C2309"/>
      <c r="D2309"/>
      <c r="E2309"/>
      <c r="F2309"/>
      <c r="G2309"/>
      <c r="H2309"/>
      <c r="I2309"/>
      <c r="J2309"/>
      <c r="K2309"/>
    </row>
    <row r="2310" spans="1:11" x14ac:dyDescent="0.3">
      <c r="A2310"/>
      <c r="B2310"/>
      <c r="C2310"/>
      <c r="D2310"/>
      <c r="E2310"/>
      <c r="F2310"/>
      <c r="G2310"/>
      <c r="H2310"/>
      <c r="I2310"/>
      <c r="J2310"/>
      <c r="K2310"/>
    </row>
    <row r="2311" spans="1:11" x14ac:dyDescent="0.3">
      <c r="A2311"/>
      <c r="B2311"/>
      <c r="C2311"/>
      <c r="D2311"/>
      <c r="E2311"/>
      <c r="F2311"/>
      <c r="G2311"/>
      <c r="H2311"/>
      <c r="I2311"/>
      <c r="J2311"/>
      <c r="K2311"/>
    </row>
    <row r="2312" spans="1:11" x14ac:dyDescent="0.3">
      <c r="A2312"/>
      <c r="B2312"/>
      <c r="C2312"/>
      <c r="D2312"/>
      <c r="E2312"/>
      <c r="F2312"/>
      <c r="G2312"/>
      <c r="H2312"/>
      <c r="I2312"/>
      <c r="J2312"/>
      <c r="K2312"/>
    </row>
    <row r="2313" spans="1:11" x14ac:dyDescent="0.3">
      <c r="A2313"/>
      <c r="B2313"/>
      <c r="C2313"/>
      <c r="D2313"/>
      <c r="E2313"/>
      <c r="F2313"/>
      <c r="G2313"/>
      <c r="H2313"/>
      <c r="I2313"/>
      <c r="J2313"/>
      <c r="K2313"/>
    </row>
    <row r="2314" spans="1:11" x14ac:dyDescent="0.3">
      <c r="A2314"/>
      <c r="B2314"/>
      <c r="C2314"/>
      <c r="D2314"/>
      <c r="E2314"/>
      <c r="F2314"/>
      <c r="G2314"/>
      <c r="H2314"/>
      <c r="I2314"/>
      <c r="J2314"/>
      <c r="K2314"/>
    </row>
    <row r="2315" spans="1:11" x14ac:dyDescent="0.3">
      <c r="A2315"/>
      <c r="B2315"/>
      <c r="C2315"/>
      <c r="D2315"/>
      <c r="E2315"/>
      <c r="F2315"/>
      <c r="G2315"/>
      <c r="H2315"/>
      <c r="I2315"/>
      <c r="J2315"/>
      <c r="K2315"/>
    </row>
    <row r="2316" spans="1:11" x14ac:dyDescent="0.3">
      <c r="A2316"/>
      <c r="B2316"/>
      <c r="C2316"/>
      <c r="D2316"/>
      <c r="E2316"/>
      <c r="F2316"/>
      <c r="G2316"/>
      <c r="H2316"/>
      <c r="I2316"/>
      <c r="J2316"/>
      <c r="K2316"/>
    </row>
    <row r="2317" spans="1:11" x14ac:dyDescent="0.3">
      <c r="A2317"/>
      <c r="B2317"/>
      <c r="C2317"/>
      <c r="D2317"/>
      <c r="E2317"/>
      <c r="F2317"/>
      <c r="G2317"/>
      <c r="H2317"/>
      <c r="I2317"/>
      <c r="J2317"/>
      <c r="K2317"/>
    </row>
    <row r="2318" spans="1:11" x14ac:dyDescent="0.3">
      <c r="A2318"/>
      <c r="B2318"/>
      <c r="C2318"/>
      <c r="D2318"/>
      <c r="E2318"/>
      <c r="F2318"/>
      <c r="G2318"/>
      <c r="H2318"/>
      <c r="I2318"/>
      <c r="J2318"/>
      <c r="K2318"/>
    </row>
    <row r="2319" spans="1:11" x14ac:dyDescent="0.3">
      <c r="A2319"/>
      <c r="B2319"/>
      <c r="C2319"/>
      <c r="D2319"/>
      <c r="E2319"/>
      <c r="F2319"/>
      <c r="G2319"/>
      <c r="H2319"/>
      <c r="I2319"/>
      <c r="J2319"/>
      <c r="K2319"/>
    </row>
    <row r="2320" spans="1:11" x14ac:dyDescent="0.3">
      <c r="A2320"/>
      <c r="B2320"/>
      <c r="C2320"/>
      <c r="D2320"/>
      <c r="E2320"/>
      <c r="F2320"/>
      <c r="G2320"/>
      <c r="H2320"/>
      <c r="I2320"/>
      <c r="J2320"/>
      <c r="K2320"/>
    </row>
    <row r="2321" spans="1:11" x14ac:dyDescent="0.3">
      <c r="A2321"/>
      <c r="B2321"/>
      <c r="C2321"/>
      <c r="D2321"/>
      <c r="E2321"/>
      <c r="F2321"/>
      <c r="G2321"/>
      <c r="H2321"/>
      <c r="I2321"/>
      <c r="J2321"/>
      <c r="K2321"/>
    </row>
    <row r="2322" spans="1:11" x14ac:dyDescent="0.3">
      <c r="A2322"/>
      <c r="B2322"/>
      <c r="C2322"/>
      <c r="D2322"/>
      <c r="E2322"/>
      <c r="F2322"/>
      <c r="G2322"/>
      <c r="H2322"/>
      <c r="I2322"/>
      <c r="J2322"/>
      <c r="K2322"/>
    </row>
    <row r="2323" spans="1:11" x14ac:dyDescent="0.3">
      <c r="A2323"/>
      <c r="B2323"/>
      <c r="C2323"/>
      <c r="D2323"/>
      <c r="E2323"/>
      <c r="F2323"/>
      <c r="G2323"/>
      <c r="H2323"/>
      <c r="I2323"/>
      <c r="J2323"/>
      <c r="K2323"/>
    </row>
    <row r="2324" spans="1:11" x14ac:dyDescent="0.3">
      <c r="A2324"/>
      <c r="B2324"/>
      <c r="C2324"/>
      <c r="D2324"/>
      <c r="E2324"/>
      <c r="F2324"/>
      <c r="G2324"/>
      <c r="H2324"/>
      <c r="I2324"/>
      <c r="J2324"/>
      <c r="K2324"/>
    </row>
    <row r="2325" spans="1:11" x14ac:dyDescent="0.3">
      <c r="A2325"/>
      <c r="B2325"/>
      <c r="C2325"/>
      <c r="D2325"/>
      <c r="E2325"/>
      <c r="F2325"/>
      <c r="G2325"/>
      <c r="H2325"/>
      <c r="I2325"/>
      <c r="J2325"/>
      <c r="K2325"/>
    </row>
    <row r="2326" spans="1:11" x14ac:dyDescent="0.3">
      <c r="A2326"/>
      <c r="B2326"/>
      <c r="C2326"/>
      <c r="D2326"/>
      <c r="E2326"/>
      <c r="F2326"/>
      <c r="G2326"/>
      <c r="H2326"/>
      <c r="I2326"/>
      <c r="J2326"/>
      <c r="K2326"/>
    </row>
    <row r="2327" spans="1:11" x14ac:dyDescent="0.3">
      <c r="A2327"/>
      <c r="B2327"/>
      <c r="C2327"/>
      <c r="D2327"/>
      <c r="E2327"/>
      <c r="F2327"/>
      <c r="G2327"/>
      <c r="H2327"/>
      <c r="I2327"/>
      <c r="J2327"/>
      <c r="K2327"/>
    </row>
    <row r="2328" spans="1:11" x14ac:dyDescent="0.3">
      <c r="A2328"/>
      <c r="B2328"/>
      <c r="C2328"/>
      <c r="D2328"/>
      <c r="E2328"/>
      <c r="F2328"/>
      <c r="G2328"/>
      <c r="H2328"/>
      <c r="I2328"/>
      <c r="J2328"/>
      <c r="K2328"/>
    </row>
    <row r="2329" spans="1:11" x14ac:dyDescent="0.3">
      <c r="A2329"/>
      <c r="B2329"/>
      <c r="C2329"/>
      <c r="D2329"/>
      <c r="E2329"/>
      <c r="F2329"/>
      <c r="G2329"/>
      <c r="H2329"/>
      <c r="I2329"/>
      <c r="J2329"/>
      <c r="K2329"/>
    </row>
    <row r="2330" spans="1:11" x14ac:dyDescent="0.3">
      <c r="A2330"/>
      <c r="B2330"/>
      <c r="C2330"/>
      <c r="D2330"/>
      <c r="E2330"/>
      <c r="F2330"/>
      <c r="G2330"/>
      <c r="H2330"/>
      <c r="I2330"/>
      <c r="J2330"/>
      <c r="K2330"/>
    </row>
    <row r="2331" spans="1:11" x14ac:dyDescent="0.3">
      <c r="A2331"/>
      <c r="B2331"/>
      <c r="C2331"/>
      <c r="D2331"/>
      <c r="E2331"/>
      <c r="F2331"/>
      <c r="G2331"/>
      <c r="H2331"/>
      <c r="I2331"/>
      <c r="J2331"/>
      <c r="K2331"/>
    </row>
    <row r="2332" spans="1:11" x14ac:dyDescent="0.3">
      <c r="A2332"/>
      <c r="B2332"/>
      <c r="C2332"/>
      <c r="D2332"/>
      <c r="E2332"/>
      <c r="F2332"/>
      <c r="G2332"/>
      <c r="H2332"/>
      <c r="I2332"/>
      <c r="J2332"/>
      <c r="K2332"/>
    </row>
    <row r="2333" spans="1:11" x14ac:dyDescent="0.3">
      <c r="A2333"/>
      <c r="B2333"/>
      <c r="C2333"/>
      <c r="D2333"/>
      <c r="E2333"/>
      <c r="F2333"/>
      <c r="G2333"/>
      <c r="H2333"/>
      <c r="I2333"/>
      <c r="J2333"/>
      <c r="K2333"/>
    </row>
    <row r="2334" spans="1:11" x14ac:dyDescent="0.3">
      <c r="A2334"/>
      <c r="B2334"/>
      <c r="C2334"/>
      <c r="D2334"/>
      <c r="E2334"/>
      <c r="F2334"/>
      <c r="G2334"/>
      <c r="H2334"/>
      <c r="I2334"/>
      <c r="J2334"/>
      <c r="K2334"/>
    </row>
    <row r="2335" spans="1:11" x14ac:dyDescent="0.3">
      <c r="A2335"/>
      <c r="B2335"/>
      <c r="C2335"/>
      <c r="D2335"/>
      <c r="E2335"/>
      <c r="F2335"/>
      <c r="G2335"/>
      <c r="H2335"/>
      <c r="I2335"/>
      <c r="J2335"/>
      <c r="K2335"/>
    </row>
    <row r="2336" spans="1:11" x14ac:dyDescent="0.3">
      <c r="A2336"/>
      <c r="B2336"/>
      <c r="C2336"/>
      <c r="D2336"/>
      <c r="E2336"/>
      <c r="F2336"/>
      <c r="G2336"/>
      <c r="H2336"/>
      <c r="I2336"/>
      <c r="J2336"/>
      <c r="K2336"/>
    </row>
    <row r="2337" spans="1:11" x14ac:dyDescent="0.3">
      <c r="A2337"/>
      <c r="B2337"/>
      <c r="C2337"/>
      <c r="D2337"/>
      <c r="E2337"/>
      <c r="F2337"/>
      <c r="G2337"/>
      <c r="H2337"/>
      <c r="I2337"/>
      <c r="J2337"/>
      <c r="K2337"/>
    </row>
    <row r="2338" spans="1:11" x14ac:dyDescent="0.3">
      <c r="A2338"/>
      <c r="B2338"/>
      <c r="C2338"/>
      <c r="D2338"/>
      <c r="E2338"/>
      <c r="F2338"/>
      <c r="G2338"/>
      <c r="H2338"/>
      <c r="I2338"/>
      <c r="J2338"/>
      <c r="K2338"/>
    </row>
    <row r="2339" spans="1:11" x14ac:dyDescent="0.3">
      <c r="A2339"/>
      <c r="B2339"/>
      <c r="C2339"/>
      <c r="D2339"/>
      <c r="E2339"/>
      <c r="F2339"/>
      <c r="G2339"/>
      <c r="H2339"/>
      <c r="I2339"/>
      <c r="J2339"/>
      <c r="K2339"/>
    </row>
    <row r="2340" spans="1:11" x14ac:dyDescent="0.3">
      <c r="A2340"/>
      <c r="B2340"/>
      <c r="C2340"/>
      <c r="D2340"/>
      <c r="E2340"/>
      <c r="F2340"/>
      <c r="G2340"/>
      <c r="H2340"/>
      <c r="I2340"/>
      <c r="J2340"/>
      <c r="K2340"/>
    </row>
    <row r="2341" spans="1:11" x14ac:dyDescent="0.3">
      <c r="A2341"/>
      <c r="B2341"/>
      <c r="C2341"/>
      <c r="D2341"/>
      <c r="E2341"/>
      <c r="F2341"/>
      <c r="G2341"/>
      <c r="H2341"/>
      <c r="I2341"/>
      <c r="J2341"/>
      <c r="K2341"/>
    </row>
    <row r="2342" spans="1:11" x14ac:dyDescent="0.3">
      <c r="A2342"/>
      <c r="B2342"/>
      <c r="C2342"/>
      <c r="D2342"/>
      <c r="E2342"/>
      <c r="F2342"/>
      <c r="G2342"/>
      <c r="H2342"/>
      <c r="I2342"/>
      <c r="J2342"/>
      <c r="K2342"/>
    </row>
    <row r="2343" spans="1:11" x14ac:dyDescent="0.3">
      <c r="A2343"/>
      <c r="B2343"/>
      <c r="C2343"/>
      <c r="D2343"/>
      <c r="E2343"/>
      <c r="F2343"/>
      <c r="G2343"/>
      <c r="H2343"/>
      <c r="I2343"/>
      <c r="J2343"/>
      <c r="K2343"/>
    </row>
    <row r="2344" spans="1:11" x14ac:dyDescent="0.3">
      <c r="A2344"/>
      <c r="B2344"/>
      <c r="C2344"/>
      <c r="D2344"/>
      <c r="E2344"/>
      <c r="F2344"/>
      <c r="G2344"/>
      <c r="H2344"/>
      <c r="I2344"/>
      <c r="J2344"/>
      <c r="K2344"/>
    </row>
    <row r="2345" spans="1:11" x14ac:dyDescent="0.3">
      <c r="A2345"/>
      <c r="B2345"/>
      <c r="C2345"/>
      <c r="D2345"/>
      <c r="E2345"/>
      <c r="F2345"/>
      <c r="G2345"/>
      <c r="H2345"/>
      <c r="I2345"/>
      <c r="J2345"/>
      <c r="K2345"/>
    </row>
    <row r="2346" spans="1:11" x14ac:dyDescent="0.3">
      <c r="A2346"/>
      <c r="B2346"/>
      <c r="C2346"/>
      <c r="D2346"/>
      <c r="E2346"/>
      <c r="F2346"/>
      <c r="G2346"/>
      <c r="H2346"/>
      <c r="I2346"/>
      <c r="J2346"/>
      <c r="K2346"/>
    </row>
    <row r="2347" spans="1:11" x14ac:dyDescent="0.3">
      <c r="A2347"/>
      <c r="B2347"/>
      <c r="C2347"/>
      <c r="D2347"/>
      <c r="E2347"/>
      <c r="F2347"/>
      <c r="G2347"/>
      <c r="H2347"/>
      <c r="I2347"/>
      <c r="J2347"/>
      <c r="K2347"/>
    </row>
    <row r="2348" spans="1:11" x14ac:dyDescent="0.3">
      <c r="A2348"/>
      <c r="B2348"/>
      <c r="C2348"/>
      <c r="D2348"/>
      <c r="E2348"/>
      <c r="F2348"/>
      <c r="G2348"/>
      <c r="H2348"/>
      <c r="I2348"/>
      <c r="J2348"/>
      <c r="K2348"/>
    </row>
    <row r="2349" spans="1:11" x14ac:dyDescent="0.3">
      <c r="A2349"/>
      <c r="B2349"/>
      <c r="C2349"/>
      <c r="D2349"/>
      <c r="E2349"/>
      <c r="F2349"/>
      <c r="G2349"/>
      <c r="H2349"/>
      <c r="I2349"/>
      <c r="J2349"/>
      <c r="K2349"/>
    </row>
    <row r="2350" spans="1:11" x14ac:dyDescent="0.3">
      <c r="A2350"/>
      <c r="B2350"/>
      <c r="C2350"/>
      <c r="D2350"/>
      <c r="E2350"/>
      <c r="F2350"/>
      <c r="G2350"/>
      <c r="H2350"/>
      <c r="I2350"/>
      <c r="J2350"/>
      <c r="K2350"/>
    </row>
    <row r="2351" spans="1:11" x14ac:dyDescent="0.3">
      <c r="A2351"/>
      <c r="B2351"/>
      <c r="C2351"/>
      <c r="D2351"/>
      <c r="E2351"/>
      <c r="F2351"/>
      <c r="G2351"/>
      <c r="H2351"/>
      <c r="I2351"/>
      <c r="J2351"/>
      <c r="K2351"/>
    </row>
    <row r="2352" spans="1:11" x14ac:dyDescent="0.3">
      <c r="A2352"/>
      <c r="B2352"/>
      <c r="C2352"/>
      <c r="D2352"/>
      <c r="E2352"/>
      <c r="F2352"/>
      <c r="G2352"/>
      <c r="H2352"/>
      <c r="I2352"/>
      <c r="J2352"/>
      <c r="K2352"/>
    </row>
    <row r="2353" spans="1:11" x14ac:dyDescent="0.3">
      <c r="A2353"/>
      <c r="B2353"/>
      <c r="C2353"/>
      <c r="D2353"/>
      <c r="E2353"/>
      <c r="F2353"/>
      <c r="G2353"/>
      <c r="H2353"/>
      <c r="I2353"/>
      <c r="J2353"/>
      <c r="K2353"/>
    </row>
    <row r="2354" spans="1:11" x14ac:dyDescent="0.3">
      <c r="A2354"/>
      <c r="B2354"/>
      <c r="C2354"/>
      <c r="D2354"/>
      <c r="E2354"/>
      <c r="F2354"/>
      <c r="G2354"/>
      <c r="H2354"/>
      <c r="I2354"/>
      <c r="J2354"/>
      <c r="K2354"/>
    </row>
    <row r="2355" spans="1:11" x14ac:dyDescent="0.3">
      <c r="A2355"/>
      <c r="B2355"/>
      <c r="C2355"/>
      <c r="D2355"/>
      <c r="E2355"/>
      <c r="F2355"/>
      <c r="G2355"/>
      <c r="H2355"/>
      <c r="I2355"/>
      <c r="J2355"/>
      <c r="K2355"/>
    </row>
    <row r="2356" spans="1:11" x14ac:dyDescent="0.3">
      <c r="A2356"/>
      <c r="B2356"/>
      <c r="C2356"/>
      <c r="D2356"/>
      <c r="E2356"/>
      <c r="F2356"/>
      <c r="G2356"/>
      <c r="H2356"/>
      <c r="I2356"/>
      <c r="J2356"/>
      <c r="K2356"/>
    </row>
    <row r="2357" spans="1:11" x14ac:dyDescent="0.3">
      <c r="A2357"/>
      <c r="B2357"/>
      <c r="C2357"/>
      <c r="D2357"/>
      <c r="E2357"/>
      <c r="F2357"/>
      <c r="G2357"/>
      <c r="H2357"/>
      <c r="I2357"/>
      <c r="J2357"/>
      <c r="K2357"/>
    </row>
    <row r="2358" spans="1:11" x14ac:dyDescent="0.3">
      <c r="A2358"/>
      <c r="B2358"/>
      <c r="C2358"/>
      <c r="D2358"/>
      <c r="E2358"/>
      <c r="F2358"/>
      <c r="G2358"/>
      <c r="H2358"/>
      <c r="I2358"/>
      <c r="J2358"/>
      <c r="K2358"/>
    </row>
    <row r="2359" spans="1:11" x14ac:dyDescent="0.3">
      <c r="A2359"/>
      <c r="B2359"/>
      <c r="C2359"/>
      <c r="D2359"/>
      <c r="E2359"/>
      <c r="F2359"/>
      <c r="G2359"/>
      <c r="H2359"/>
      <c r="I2359"/>
      <c r="J2359"/>
      <c r="K2359"/>
    </row>
    <row r="2360" spans="1:11" x14ac:dyDescent="0.3">
      <c r="A2360"/>
      <c r="B2360"/>
      <c r="C2360"/>
      <c r="D2360"/>
      <c r="E2360"/>
      <c r="F2360"/>
      <c r="G2360"/>
      <c r="H2360"/>
      <c r="I2360"/>
      <c r="J2360"/>
      <c r="K2360"/>
    </row>
    <row r="2361" spans="1:11" x14ac:dyDescent="0.3">
      <c r="A2361"/>
      <c r="B2361"/>
      <c r="C2361"/>
      <c r="D2361"/>
      <c r="E2361"/>
      <c r="F2361"/>
      <c r="G2361"/>
      <c r="H2361"/>
      <c r="I2361"/>
      <c r="J2361"/>
      <c r="K2361"/>
    </row>
    <row r="2362" spans="1:11" x14ac:dyDescent="0.3">
      <c r="A2362"/>
      <c r="B2362"/>
      <c r="C2362"/>
      <c r="D2362"/>
      <c r="E2362"/>
      <c r="F2362"/>
      <c r="G2362"/>
      <c r="H2362"/>
      <c r="I2362"/>
      <c r="J2362"/>
      <c r="K2362"/>
    </row>
    <row r="2363" spans="1:11" x14ac:dyDescent="0.3">
      <c r="A2363"/>
      <c r="B2363"/>
      <c r="C2363"/>
      <c r="D2363"/>
      <c r="E2363"/>
      <c r="F2363"/>
      <c r="G2363"/>
      <c r="H2363"/>
      <c r="I2363"/>
      <c r="J2363"/>
      <c r="K2363"/>
    </row>
    <row r="2364" spans="1:11" x14ac:dyDescent="0.3">
      <c r="A2364"/>
      <c r="B2364"/>
      <c r="C2364"/>
      <c r="D2364"/>
      <c r="E2364"/>
      <c r="F2364"/>
      <c r="G2364"/>
      <c r="H2364"/>
      <c r="I2364"/>
      <c r="J2364"/>
      <c r="K2364"/>
    </row>
    <row r="2365" spans="1:11" x14ac:dyDescent="0.3">
      <c r="A2365"/>
      <c r="B2365"/>
      <c r="C2365"/>
      <c r="D2365"/>
      <c r="E2365"/>
      <c r="F2365"/>
      <c r="G2365"/>
      <c r="H2365"/>
      <c r="I2365"/>
      <c r="J2365"/>
      <c r="K2365"/>
    </row>
    <row r="2366" spans="1:11" x14ac:dyDescent="0.3">
      <c r="A2366"/>
      <c r="B2366"/>
      <c r="C2366"/>
      <c r="D2366"/>
      <c r="E2366"/>
      <c r="F2366"/>
      <c r="G2366"/>
      <c r="H2366"/>
      <c r="I2366"/>
      <c r="J2366"/>
      <c r="K2366"/>
    </row>
    <row r="2367" spans="1:11" x14ac:dyDescent="0.3">
      <c r="A2367"/>
      <c r="B2367"/>
      <c r="C2367"/>
      <c r="D2367"/>
      <c r="E2367"/>
      <c r="F2367"/>
      <c r="G2367"/>
      <c r="H2367"/>
      <c r="I2367"/>
      <c r="J2367"/>
      <c r="K2367"/>
    </row>
    <row r="2368" spans="1:11" x14ac:dyDescent="0.3">
      <c r="A2368"/>
      <c r="B2368"/>
      <c r="C2368"/>
      <c r="D2368"/>
      <c r="E2368"/>
      <c r="F2368"/>
      <c r="G2368"/>
      <c r="H2368"/>
      <c r="I2368"/>
      <c r="J2368"/>
      <c r="K2368"/>
    </row>
    <row r="2369" spans="1:11" x14ac:dyDescent="0.3">
      <c r="A2369"/>
      <c r="B2369"/>
      <c r="C2369"/>
      <c r="D2369"/>
      <c r="E2369"/>
      <c r="F2369"/>
      <c r="G2369"/>
      <c r="H2369"/>
      <c r="I2369"/>
      <c r="J2369"/>
      <c r="K2369"/>
    </row>
    <row r="2370" spans="1:11" x14ac:dyDescent="0.3">
      <c r="A2370"/>
      <c r="B2370"/>
      <c r="C2370"/>
      <c r="D2370"/>
      <c r="E2370"/>
      <c r="F2370"/>
      <c r="G2370"/>
      <c r="H2370"/>
      <c r="I2370"/>
      <c r="J2370"/>
      <c r="K2370"/>
    </row>
    <row r="2371" spans="1:11" x14ac:dyDescent="0.3">
      <c r="A2371"/>
      <c r="B2371"/>
      <c r="C2371"/>
      <c r="D2371"/>
      <c r="E2371"/>
      <c r="F2371"/>
      <c r="G2371"/>
      <c r="H2371"/>
      <c r="I2371"/>
      <c r="J2371"/>
      <c r="K2371"/>
    </row>
    <row r="2372" spans="1:11" x14ac:dyDescent="0.3">
      <c r="A2372"/>
      <c r="B2372"/>
      <c r="C2372"/>
      <c r="D2372"/>
      <c r="E2372"/>
      <c r="F2372"/>
      <c r="G2372"/>
      <c r="H2372"/>
      <c r="I2372"/>
      <c r="J2372"/>
      <c r="K2372"/>
    </row>
    <row r="2373" spans="1:11" x14ac:dyDescent="0.3">
      <c r="A2373"/>
      <c r="B2373"/>
      <c r="C2373"/>
      <c r="D2373"/>
      <c r="E2373"/>
      <c r="F2373"/>
      <c r="G2373"/>
      <c r="H2373"/>
      <c r="I2373"/>
      <c r="J2373"/>
      <c r="K2373"/>
    </row>
    <row r="2374" spans="1:11" x14ac:dyDescent="0.3">
      <c r="A2374"/>
      <c r="B2374"/>
      <c r="C2374"/>
      <c r="D2374"/>
      <c r="E2374"/>
      <c r="F2374"/>
      <c r="G2374"/>
      <c r="H2374"/>
      <c r="I2374"/>
      <c r="J2374"/>
      <c r="K2374"/>
    </row>
    <row r="2375" spans="1:11" x14ac:dyDescent="0.3">
      <c r="A2375"/>
      <c r="B2375"/>
      <c r="C2375"/>
      <c r="D2375"/>
      <c r="E2375"/>
      <c r="F2375"/>
      <c r="G2375"/>
      <c r="H2375"/>
      <c r="I2375"/>
      <c r="J2375"/>
      <c r="K2375"/>
    </row>
    <row r="2376" spans="1:11" x14ac:dyDescent="0.3">
      <c r="A2376"/>
      <c r="B2376"/>
      <c r="C2376"/>
      <c r="D2376"/>
      <c r="E2376"/>
      <c r="F2376"/>
      <c r="G2376"/>
      <c r="H2376"/>
      <c r="I2376"/>
      <c r="J2376"/>
      <c r="K2376"/>
    </row>
    <row r="2377" spans="1:11" x14ac:dyDescent="0.3">
      <c r="A2377"/>
      <c r="B2377"/>
      <c r="C2377"/>
      <c r="D2377"/>
      <c r="E2377"/>
      <c r="F2377"/>
      <c r="G2377"/>
      <c r="H2377"/>
      <c r="I2377"/>
      <c r="J2377"/>
      <c r="K2377"/>
    </row>
    <row r="2378" spans="1:11" x14ac:dyDescent="0.3">
      <c r="A2378"/>
      <c r="B2378"/>
      <c r="C2378"/>
      <c r="D2378"/>
      <c r="E2378"/>
      <c r="F2378"/>
      <c r="G2378"/>
      <c r="H2378"/>
      <c r="I2378"/>
      <c r="J2378"/>
      <c r="K2378"/>
    </row>
    <row r="2379" spans="1:11" x14ac:dyDescent="0.3">
      <c r="A2379"/>
      <c r="B2379"/>
      <c r="C2379"/>
      <c r="D2379"/>
      <c r="E2379"/>
      <c r="F2379"/>
      <c r="G2379"/>
      <c r="H2379"/>
      <c r="I2379"/>
      <c r="J2379"/>
      <c r="K2379"/>
    </row>
    <row r="2380" spans="1:11" x14ac:dyDescent="0.3">
      <c r="A2380"/>
      <c r="B2380"/>
      <c r="C2380"/>
      <c r="D2380"/>
      <c r="E2380"/>
      <c r="F2380"/>
      <c r="G2380"/>
      <c r="H2380"/>
      <c r="I2380"/>
      <c r="J2380"/>
      <c r="K2380"/>
    </row>
    <row r="2381" spans="1:11" x14ac:dyDescent="0.3">
      <c r="A2381"/>
      <c r="B2381"/>
      <c r="C2381"/>
      <c r="D2381"/>
      <c r="E2381"/>
      <c r="F2381"/>
      <c r="G2381"/>
      <c r="H2381"/>
      <c r="I2381"/>
      <c r="J2381"/>
      <c r="K2381"/>
    </row>
    <row r="2382" spans="1:11" x14ac:dyDescent="0.3">
      <c r="A2382"/>
      <c r="B2382"/>
      <c r="C2382"/>
      <c r="D2382"/>
      <c r="E2382"/>
      <c r="F2382"/>
      <c r="G2382"/>
      <c r="H2382"/>
      <c r="I2382"/>
      <c r="J2382"/>
      <c r="K2382"/>
    </row>
    <row r="2383" spans="1:11" x14ac:dyDescent="0.3">
      <c r="A2383"/>
      <c r="B2383"/>
      <c r="C2383"/>
      <c r="D2383"/>
      <c r="E2383"/>
      <c r="F2383"/>
      <c r="G2383"/>
      <c r="H2383"/>
      <c r="I2383"/>
      <c r="J2383"/>
      <c r="K2383"/>
    </row>
    <row r="2384" spans="1:11" x14ac:dyDescent="0.3">
      <c r="A2384"/>
      <c r="B2384"/>
      <c r="C2384"/>
      <c r="D2384"/>
      <c r="E2384"/>
      <c r="F2384"/>
      <c r="G2384"/>
      <c r="H2384"/>
      <c r="I2384"/>
      <c r="J2384"/>
      <c r="K2384"/>
    </row>
    <row r="2385" spans="1:11" x14ac:dyDescent="0.3">
      <c r="A2385"/>
      <c r="B2385"/>
      <c r="C2385"/>
      <c r="D2385"/>
      <c r="E2385"/>
      <c r="F2385"/>
      <c r="G2385"/>
      <c r="H2385"/>
      <c r="I2385"/>
      <c r="J2385"/>
      <c r="K2385"/>
    </row>
    <row r="2386" spans="1:11" x14ac:dyDescent="0.3">
      <c r="A2386"/>
      <c r="B2386"/>
      <c r="C2386"/>
      <c r="D2386"/>
      <c r="E2386"/>
      <c r="F2386"/>
      <c r="G2386"/>
      <c r="H2386"/>
      <c r="I2386"/>
      <c r="J2386"/>
      <c r="K2386"/>
    </row>
    <row r="2387" spans="1:11" x14ac:dyDescent="0.3">
      <c r="A2387"/>
      <c r="B2387"/>
      <c r="C2387"/>
      <c r="D2387"/>
      <c r="E2387"/>
      <c r="F2387"/>
      <c r="G2387"/>
      <c r="H2387"/>
      <c r="I2387"/>
      <c r="J2387"/>
      <c r="K2387"/>
    </row>
    <row r="2388" spans="1:11" x14ac:dyDescent="0.3">
      <c r="A2388"/>
      <c r="B2388"/>
      <c r="C2388"/>
      <c r="D2388"/>
      <c r="E2388"/>
      <c r="F2388"/>
      <c r="G2388"/>
      <c r="H2388"/>
      <c r="I2388"/>
      <c r="J2388"/>
      <c r="K2388"/>
    </row>
    <row r="2389" spans="1:11" x14ac:dyDescent="0.3">
      <c r="A2389"/>
      <c r="B2389"/>
      <c r="C2389"/>
      <c r="D2389"/>
      <c r="E2389"/>
      <c r="F2389"/>
      <c r="G2389"/>
      <c r="H2389"/>
      <c r="I2389"/>
      <c r="J2389"/>
      <c r="K2389"/>
    </row>
    <row r="2390" spans="1:11" x14ac:dyDescent="0.3">
      <c r="A2390"/>
      <c r="B2390"/>
      <c r="C2390"/>
      <c r="D2390"/>
      <c r="E2390"/>
      <c r="F2390"/>
      <c r="G2390"/>
      <c r="H2390"/>
      <c r="I2390"/>
      <c r="J2390"/>
      <c r="K2390"/>
    </row>
    <row r="2391" spans="1:11" x14ac:dyDescent="0.3">
      <c r="A2391"/>
      <c r="B2391"/>
      <c r="C2391"/>
      <c r="D2391"/>
      <c r="E2391"/>
      <c r="F2391"/>
      <c r="G2391"/>
      <c r="H2391"/>
      <c r="I2391"/>
      <c r="J2391"/>
      <c r="K2391"/>
    </row>
    <row r="2392" spans="1:11" x14ac:dyDescent="0.3">
      <c r="A2392"/>
      <c r="B2392"/>
      <c r="C2392"/>
      <c r="D2392"/>
      <c r="E2392"/>
      <c r="F2392"/>
      <c r="G2392"/>
      <c r="H2392"/>
      <c r="I2392"/>
      <c r="J2392"/>
      <c r="K2392"/>
    </row>
    <row r="2393" spans="1:11" x14ac:dyDescent="0.3">
      <c r="A2393"/>
      <c r="B2393"/>
      <c r="C2393"/>
      <c r="D2393"/>
      <c r="E2393"/>
      <c r="F2393"/>
      <c r="G2393"/>
      <c r="H2393"/>
      <c r="I2393"/>
      <c r="J2393"/>
      <c r="K2393"/>
    </row>
    <row r="2394" spans="1:11" x14ac:dyDescent="0.3">
      <c r="A2394"/>
      <c r="B2394"/>
      <c r="C2394"/>
      <c r="D2394"/>
      <c r="E2394"/>
      <c r="F2394"/>
      <c r="G2394"/>
      <c r="H2394"/>
      <c r="I2394"/>
      <c r="J2394"/>
      <c r="K2394"/>
    </row>
    <row r="2395" spans="1:11" x14ac:dyDescent="0.3">
      <c r="A2395"/>
      <c r="B2395"/>
      <c r="C2395"/>
      <c r="D2395"/>
      <c r="E2395"/>
      <c r="F2395"/>
      <c r="G2395"/>
      <c r="H2395"/>
      <c r="I2395"/>
      <c r="J2395"/>
      <c r="K2395"/>
    </row>
    <row r="2396" spans="1:11" x14ac:dyDescent="0.3">
      <c r="A2396"/>
      <c r="B2396"/>
      <c r="C2396"/>
      <c r="D2396"/>
      <c r="E2396"/>
      <c r="F2396"/>
      <c r="G2396"/>
      <c r="H2396"/>
      <c r="I2396"/>
      <c r="J2396"/>
      <c r="K2396"/>
    </row>
    <row r="2397" spans="1:11" x14ac:dyDescent="0.3">
      <c r="A2397"/>
      <c r="B2397"/>
      <c r="C2397"/>
      <c r="D2397"/>
      <c r="E2397"/>
      <c r="F2397"/>
      <c r="G2397"/>
      <c r="H2397"/>
      <c r="I2397"/>
      <c r="J2397"/>
      <c r="K2397"/>
    </row>
    <row r="2398" spans="1:11" x14ac:dyDescent="0.3">
      <c r="A2398"/>
      <c r="B2398"/>
      <c r="C2398"/>
      <c r="D2398"/>
      <c r="E2398"/>
      <c r="F2398"/>
      <c r="G2398"/>
      <c r="H2398"/>
      <c r="I2398"/>
      <c r="J2398"/>
      <c r="K2398"/>
    </row>
    <row r="2399" spans="1:11" x14ac:dyDescent="0.3">
      <c r="A2399"/>
      <c r="B2399"/>
      <c r="C2399"/>
      <c r="D2399"/>
      <c r="E2399"/>
      <c r="F2399"/>
      <c r="G2399"/>
      <c r="H2399"/>
      <c r="I2399"/>
      <c r="J2399"/>
      <c r="K2399"/>
    </row>
    <row r="2400" spans="1:11" x14ac:dyDescent="0.3">
      <c r="A2400"/>
      <c r="B2400"/>
      <c r="C2400"/>
      <c r="D2400"/>
      <c r="E2400"/>
      <c r="F2400"/>
      <c r="G2400"/>
      <c r="H2400"/>
      <c r="I2400"/>
      <c r="J2400"/>
      <c r="K2400"/>
    </row>
    <row r="2401" spans="1:11" x14ac:dyDescent="0.3">
      <c r="A2401"/>
      <c r="B2401"/>
      <c r="C2401"/>
      <c r="D2401"/>
      <c r="E2401"/>
      <c r="F2401"/>
      <c r="G2401"/>
      <c r="H2401"/>
      <c r="I2401"/>
      <c r="J2401"/>
      <c r="K2401"/>
    </row>
    <row r="2402" spans="1:11" x14ac:dyDescent="0.3">
      <c r="A2402"/>
      <c r="B2402"/>
      <c r="C2402"/>
      <c r="D2402"/>
      <c r="E2402"/>
      <c r="F2402"/>
      <c r="G2402"/>
      <c r="H2402"/>
      <c r="I2402"/>
      <c r="J2402"/>
      <c r="K2402"/>
    </row>
    <row r="2403" spans="1:11" x14ac:dyDescent="0.3">
      <c r="A2403"/>
      <c r="B2403"/>
      <c r="C2403"/>
      <c r="D2403"/>
      <c r="E2403"/>
      <c r="F2403"/>
      <c r="G2403"/>
      <c r="H2403"/>
      <c r="I2403"/>
      <c r="J2403"/>
      <c r="K2403"/>
    </row>
    <row r="2404" spans="1:11" x14ac:dyDescent="0.3">
      <c r="A2404"/>
      <c r="B2404"/>
      <c r="C2404"/>
      <c r="D2404"/>
      <c r="E2404"/>
      <c r="F2404"/>
      <c r="G2404"/>
      <c r="H2404"/>
      <c r="I2404"/>
      <c r="J2404"/>
      <c r="K2404"/>
    </row>
    <row r="2405" spans="1:11" x14ac:dyDescent="0.3">
      <c r="A2405"/>
      <c r="B2405"/>
      <c r="C2405"/>
      <c r="D2405"/>
      <c r="E2405"/>
      <c r="F2405"/>
      <c r="G2405"/>
      <c r="H2405"/>
      <c r="I2405"/>
      <c r="J2405"/>
      <c r="K2405"/>
    </row>
    <row r="2406" spans="1:11" x14ac:dyDescent="0.3">
      <c r="A2406"/>
      <c r="B2406"/>
      <c r="C2406"/>
      <c r="D2406"/>
      <c r="E2406"/>
      <c r="F2406"/>
      <c r="G2406"/>
      <c r="H2406"/>
      <c r="I2406"/>
      <c r="J2406"/>
      <c r="K2406"/>
    </row>
    <row r="2407" spans="1:11" x14ac:dyDescent="0.3">
      <c r="A2407"/>
      <c r="B2407"/>
      <c r="C2407"/>
      <c r="D2407"/>
      <c r="E2407"/>
      <c r="F2407"/>
      <c r="G2407"/>
      <c r="H2407"/>
      <c r="I2407"/>
      <c r="J2407"/>
      <c r="K2407"/>
    </row>
    <row r="2408" spans="1:11" x14ac:dyDescent="0.3">
      <c r="A2408"/>
      <c r="B2408"/>
      <c r="C2408"/>
      <c r="D2408"/>
      <c r="E2408"/>
      <c r="F2408"/>
      <c r="G2408"/>
      <c r="H2408"/>
      <c r="I2408"/>
      <c r="J2408"/>
      <c r="K2408"/>
    </row>
    <row r="2409" spans="1:11" x14ac:dyDescent="0.3">
      <c r="A2409"/>
      <c r="B2409"/>
      <c r="C2409"/>
      <c r="D2409"/>
      <c r="E2409"/>
      <c r="F2409"/>
      <c r="G2409"/>
      <c r="H2409"/>
      <c r="I2409"/>
      <c r="J2409"/>
      <c r="K2409"/>
    </row>
    <row r="2410" spans="1:11" x14ac:dyDescent="0.3">
      <c r="A2410"/>
      <c r="B2410"/>
      <c r="C2410"/>
      <c r="D2410"/>
      <c r="E2410"/>
      <c r="F2410"/>
      <c r="G2410"/>
      <c r="H2410"/>
      <c r="I2410"/>
      <c r="J2410"/>
      <c r="K2410"/>
    </row>
    <row r="2411" spans="1:11" x14ac:dyDescent="0.3">
      <c r="A2411"/>
      <c r="B2411"/>
      <c r="C2411"/>
      <c r="D2411"/>
      <c r="E2411"/>
      <c r="F2411"/>
      <c r="G2411"/>
      <c r="H2411"/>
      <c r="I2411"/>
      <c r="J2411"/>
      <c r="K2411"/>
    </row>
    <row r="2412" spans="1:11" x14ac:dyDescent="0.3">
      <c r="A2412"/>
      <c r="B2412"/>
      <c r="C2412"/>
      <c r="D2412"/>
      <c r="E2412"/>
      <c r="F2412"/>
      <c r="G2412"/>
      <c r="H2412"/>
      <c r="I2412"/>
      <c r="J2412"/>
      <c r="K2412"/>
    </row>
    <row r="2413" spans="1:11" x14ac:dyDescent="0.3">
      <c r="A2413"/>
      <c r="B2413"/>
      <c r="C2413"/>
      <c r="D2413"/>
      <c r="E2413"/>
      <c r="F2413"/>
      <c r="G2413"/>
      <c r="H2413"/>
      <c r="I2413"/>
      <c r="J2413"/>
      <c r="K2413"/>
    </row>
    <row r="2414" spans="1:11" x14ac:dyDescent="0.3">
      <c r="A2414"/>
      <c r="B2414"/>
      <c r="C2414"/>
      <c r="D2414"/>
      <c r="E2414"/>
      <c r="F2414"/>
      <c r="G2414"/>
      <c r="H2414"/>
      <c r="I2414"/>
      <c r="J2414"/>
      <c r="K2414"/>
    </row>
    <row r="2415" spans="1:11" x14ac:dyDescent="0.3">
      <c r="A2415"/>
      <c r="B2415"/>
      <c r="C2415"/>
      <c r="D2415"/>
      <c r="E2415"/>
      <c r="F2415"/>
      <c r="G2415"/>
      <c r="H2415"/>
      <c r="I2415"/>
      <c r="J2415"/>
      <c r="K2415"/>
    </row>
    <row r="2416" spans="1:11" x14ac:dyDescent="0.3">
      <c r="A2416"/>
      <c r="B2416"/>
      <c r="C2416"/>
      <c r="D2416"/>
      <c r="E2416"/>
      <c r="F2416"/>
      <c r="G2416"/>
      <c r="H2416"/>
      <c r="I2416"/>
      <c r="J2416"/>
      <c r="K2416"/>
    </row>
    <row r="2417" spans="1:11" x14ac:dyDescent="0.3">
      <c r="A2417"/>
      <c r="B2417"/>
      <c r="C2417"/>
      <c r="D2417"/>
      <c r="E2417"/>
      <c r="F2417"/>
      <c r="G2417"/>
      <c r="H2417"/>
      <c r="I2417"/>
      <c r="J2417"/>
      <c r="K2417"/>
    </row>
    <row r="2418" spans="1:11" x14ac:dyDescent="0.3">
      <c r="A2418"/>
      <c r="B2418"/>
      <c r="C2418"/>
      <c r="D2418"/>
      <c r="E2418"/>
      <c r="F2418"/>
      <c r="G2418"/>
      <c r="H2418"/>
      <c r="I2418"/>
      <c r="J2418"/>
      <c r="K2418"/>
    </row>
    <row r="2419" spans="1:11" x14ac:dyDescent="0.3">
      <c r="A2419"/>
      <c r="B2419"/>
      <c r="C2419"/>
      <c r="D2419"/>
      <c r="E2419"/>
      <c r="F2419"/>
      <c r="G2419"/>
      <c r="H2419"/>
      <c r="I2419"/>
      <c r="J2419"/>
      <c r="K2419"/>
    </row>
    <row r="2420" spans="1:11" x14ac:dyDescent="0.3">
      <c r="A2420"/>
      <c r="B2420"/>
      <c r="C2420"/>
      <c r="D2420"/>
      <c r="E2420"/>
      <c r="F2420"/>
      <c r="G2420"/>
      <c r="H2420"/>
      <c r="I2420"/>
      <c r="J2420"/>
      <c r="K2420"/>
    </row>
    <row r="2421" spans="1:11" x14ac:dyDescent="0.3">
      <c r="A2421"/>
      <c r="B2421"/>
      <c r="C2421"/>
      <c r="D2421"/>
      <c r="E2421"/>
      <c r="F2421"/>
      <c r="G2421"/>
      <c r="H2421"/>
      <c r="I2421"/>
      <c r="J2421"/>
      <c r="K2421"/>
    </row>
    <row r="2422" spans="1:11" x14ac:dyDescent="0.3">
      <c r="A2422"/>
      <c r="B2422"/>
      <c r="C2422"/>
      <c r="D2422"/>
      <c r="E2422"/>
      <c r="F2422"/>
      <c r="G2422"/>
      <c r="H2422"/>
      <c r="I2422"/>
      <c r="J2422"/>
      <c r="K2422"/>
    </row>
    <row r="2423" spans="1:11" x14ac:dyDescent="0.3">
      <c r="A2423"/>
      <c r="B2423"/>
      <c r="C2423"/>
      <c r="D2423"/>
      <c r="E2423"/>
      <c r="F2423"/>
      <c r="G2423"/>
      <c r="H2423"/>
      <c r="I2423"/>
      <c r="J2423"/>
      <c r="K2423"/>
    </row>
    <row r="2424" spans="1:11" x14ac:dyDescent="0.3">
      <c r="A2424"/>
      <c r="B2424"/>
      <c r="C2424"/>
      <c r="D2424"/>
      <c r="E2424"/>
      <c r="F2424"/>
      <c r="G2424"/>
      <c r="H2424"/>
      <c r="I2424"/>
      <c r="J2424"/>
      <c r="K2424"/>
    </row>
    <row r="2425" spans="1:11" x14ac:dyDescent="0.3">
      <c r="A2425"/>
      <c r="B2425"/>
      <c r="C2425"/>
      <c r="D2425"/>
      <c r="E2425"/>
      <c r="F2425"/>
      <c r="G2425"/>
      <c r="H2425"/>
      <c r="I2425"/>
      <c r="J2425"/>
      <c r="K2425"/>
    </row>
    <row r="2426" spans="1:11" x14ac:dyDescent="0.3">
      <c r="A2426"/>
      <c r="B2426"/>
      <c r="C2426"/>
      <c r="D2426"/>
      <c r="E2426"/>
      <c r="F2426"/>
      <c r="G2426"/>
      <c r="H2426"/>
      <c r="I2426"/>
      <c r="J2426"/>
      <c r="K2426"/>
    </row>
    <row r="2427" spans="1:11" x14ac:dyDescent="0.3">
      <c r="A2427"/>
      <c r="B2427"/>
      <c r="C2427"/>
      <c r="D2427"/>
      <c r="E2427"/>
      <c r="F2427"/>
      <c r="G2427"/>
      <c r="H2427"/>
      <c r="I2427"/>
      <c r="J2427"/>
      <c r="K2427"/>
    </row>
    <row r="2428" spans="1:11" x14ac:dyDescent="0.3">
      <c r="A2428"/>
      <c r="B2428"/>
      <c r="C2428"/>
      <c r="D2428"/>
      <c r="E2428"/>
      <c r="F2428"/>
      <c r="G2428"/>
      <c r="H2428"/>
      <c r="I2428"/>
      <c r="J2428"/>
      <c r="K2428"/>
    </row>
    <row r="2429" spans="1:11" x14ac:dyDescent="0.3">
      <c r="A2429"/>
      <c r="B2429"/>
      <c r="C2429"/>
      <c r="D2429"/>
      <c r="E2429"/>
      <c r="F2429"/>
      <c r="G2429"/>
      <c r="H2429"/>
      <c r="I2429"/>
      <c r="J2429"/>
      <c r="K2429"/>
    </row>
    <row r="2430" spans="1:11" x14ac:dyDescent="0.3">
      <c r="A2430"/>
      <c r="B2430"/>
      <c r="C2430"/>
      <c r="D2430"/>
      <c r="E2430"/>
      <c r="F2430"/>
      <c r="G2430"/>
      <c r="H2430"/>
      <c r="I2430"/>
      <c r="J2430"/>
      <c r="K2430"/>
    </row>
    <row r="2431" spans="1:11" x14ac:dyDescent="0.3">
      <c r="A2431"/>
      <c r="B2431"/>
      <c r="C2431"/>
      <c r="D2431"/>
      <c r="E2431"/>
      <c r="F2431"/>
      <c r="G2431"/>
      <c r="H2431"/>
      <c r="I2431"/>
      <c r="J2431"/>
      <c r="K2431"/>
    </row>
    <row r="2432" spans="1:11" x14ac:dyDescent="0.3">
      <c r="A2432"/>
      <c r="B2432"/>
      <c r="C2432"/>
      <c r="D2432"/>
      <c r="E2432"/>
      <c r="F2432"/>
      <c r="G2432"/>
      <c r="H2432"/>
      <c r="I2432"/>
      <c r="J2432"/>
      <c r="K2432"/>
    </row>
    <row r="2433" spans="1:11" x14ac:dyDescent="0.3">
      <c r="A2433"/>
      <c r="B2433"/>
      <c r="C2433"/>
      <c r="D2433"/>
      <c r="E2433"/>
      <c r="F2433"/>
      <c r="G2433"/>
      <c r="H2433"/>
      <c r="I2433"/>
      <c r="J2433"/>
      <c r="K2433"/>
    </row>
    <row r="2434" spans="1:11" x14ac:dyDescent="0.3">
      <c r="A2434"/>
      <c r="B2434"/>
      <c r="C2434"/>
      <c r="D2434"/>
      <c r="E2434"/>
      <c r="F2434"/>
      <c r="G2434"/>
      <c r="H2434"/>
      <c r="I2434"/>
      <c r="J2434"/>
      <c r="K2434"/>
    </row>
    <row r="2435" spans="1:11" x14ac:dyDescent="0.3">
      <c r="A2435"/>
      <c r="B2435"/>
      <c r="C2435"/>
      <c r="D2435"/>
      <c r="E2435"/>
      <c r="F2435"/>
      <c r="G2435"/>
      <c r="H2435"/>
      <c r="I2435"/>
      <c r="J2435"/>
      <c r="K2435"/>
    </row>
    <row r="2436" spans="1:11" x14ac:dyDescent="0.3">
      <c r="A2436"/>
      <c r="B2436"/>
      <c r="C2436"/>
      <c r="D2436"/>
      <c r="E2436"/>
      <c r="F2436"/>
      <c r="G2436"/>
      <c r="H2436"/>
      <c r="I2436"/>
      <c r="J2436"/>
      <c r="K2436"/>
    </row>
    <row r="2437" spans="1:11" x14ac:dyDescent="0.3">
      <c r="A2437"/>
      <c r="B2437"/>
      <c r="C2437"/>
      <c r="D2437"/>
      <c r="E2437"/>
      <c r="F2437"/>
      <c r="G2437"/>
      <c r="H2437"/>
      <c r="I2437"/>
      <c r="J2437"/>
      <c r="K2437"/>
    </row>
    <row r="2438" spans="1:11" x14ac:dyDescent="0.3">
      <c r="A2438"/>
      <c r="B2438"/>
      <c r="C2438"/>
      <c r="D2438"/>
      <c r="E2438"/>
      <c r="F2438"/>
      <c r="G2438"/>
      <c r="H2438"/>
      <c r="I2438"/>
      <c r="J2438"/>
      <c r="K2438"/>
    </row>
    <row r="2439" spans="1:11" x14ac:dyDescent="0.3">
      <c r="A2439"/>
      <c r="B2439"/>
      <c r="C2439"/>
      <c r="D2439"/>
      <c r="E2439"/>
      <c r="F2439"/>
      <c r="G2439"/>
      <c r="H2439"/>
      <c r="I2439"/>
      <c r="J2439"/>
      <c r="K2439"/>
    </row>
    <row r="2440" spans="1:11" x14ac:dyDescent="0.3">
      <c r="A2440"/>
      <c r="B2440"/>
      <c r="C2440"/>
      <c r="D2440"/>
      <c r="E2440"/>
      <c r="F2440"/>
      <c r="G2440"/>
      <c r="H2440"/>
      <c r="I2440"/>
      <c r="J2440"/>
      <c r="K2440"/>
    </row>
    <row r="2441" spans="1:11" x14ac:dyDescent="0.3">
      <c r="A2441"/>
      <c r="B2441"/>
      <c r="C2441"/>
      <c r="D2441"/>
      <c r="E2441"/>
      <c r="F2441"/>
      <c r="G2441"/>
      <c r="H2441"/>
      <c r="I2441"/>
      <c r="J2441"/>
      <c r="K2441"/>
    </row>
    <row r="2442" spans="1:11" x14ac:dyDescent="0.3">
      <c r="A2442"/>
      <c r="B2442"/>
      <c r="C2442"/>
      <c r="D2442"/>
      <c r="E2442"/>
      <c r="F2442"/>
      <c r="G2442"/>
      <c r="H2442"/>
      <c r="I2442"/>
      <c r="J2442"/>
      <c r="K2442"/>
    </row>
    <row r="2443" spans="1:11" x14ac:dyDescent="0.3">
      <c r="A2443"/>
      <c r="B2443"/>
      <c r="C2443"/>
      <c r="D2443"/>
      <c r="E2443"/>
      <c r="F2443"/>
      <c r="G2443"/>
      <c r="H2443"/>
      <c r="I2443"/>
      <c r="J2443"/>
      <c r="K2443"/>
    </row>
    <row r="2444" spans="1:11" x14ac:dyDescent="0.3">
      <c r="A2444"/>
      <c r="B2444"/>
      <c r="C2444"/>
      <c r="D2444"/>
      <c r="E2444"/>
      <c r="F2444"/>
      <c r="G2444"/>
      <c r="H2444"/>
      <c r="I2444"/>
      <c r="J2444"/>
      <c r="K2444"/>
    </row>
    <row r="2445" spans="1:11" x14ac:dyDescent="0.3">
      <c r="A2445"/>
      <c r="B2445"/>
      <c r="C2445"/>
      <c r="D2445"/>
      <c r="E2445"/>
      <c r="F2445"/>
      <c r="G2445"/>
      <c r="H2445"/>
      <c r="I2445"/>
      <c r="J2445"/>
      <c r="K2445"/>
    </row>
    <row r="2446" spans="1:11" x14ac:dyDescent="0.3">
      <c r="A2446"/>
      <c r="B2446"/>
      <c r="C2446"/>
      <c r="D2446"/>
      <c r="E2446"/>
      <c r="F2446"/>
      <c r="G2446"/>
      <c r="H2446"/>
      <c r="I2446"/>
      <c r="J2446"/>
      <c r="K2446"/>
    </row>
    <row r="2447" spans="1:11" x14ac:dyDescent="0.3">
      <c r="A2447"/>
      <c r="B2447"/>
      <c r="C2447"/>
      <c r="D2447"/>
      <c r="E2447"/>
      <c r="F2447"/>
      <c r="G2447"/>
      <c r="H2447"/>
      <c r="I2447"/>
      <c r="J2447"/>
      <c r="K2447"/>
    </row>
    <row r="2448" spans="1:11" x14ac:dyDescent="0.3">
      <c r="A2448"/>
      <c r="B2448"/>
      <c r="C2448"/>
      <c r="D2448"/>
      <c r="E2448"/>
      <c r="F2448"/>
      <c r="G2448"/>
      <c r="H2448"/>
      <c r="I2448"/>
      <c r="J2448"/>
      <c r="K2448"/>
    </row>
    <row r="2449" spans="1:11" x14ac:dyDescent="0.3">
      <c r="A2449"/>
      <c r="B2449"/>
      <c r="C2449"/>
      <c r="D2449"/>
      <c r="E2449"/>
      <c r="F2449"/>
      <c r="G2449"/>
      <c r="H2449"/>
      <c r="I2449"/>
      <c r="J2449"/>
      <c r="K2449"/>
    </row>
    <row r="2450" spans="1:11" x14ac:dyDescent="0.3">
      <c r="A2450"/>
      <c r="B2450"/>
      <c r="C2450"/>
      <c r="D2450"/>
      <c r="E2450"/>
      <c r="F2450"/>
      <c r="G2450"/>
      <c r="H2450"/>
      <c r="I2450"/>
      <c r="J2450"/>
      <c r="K2450"/>
    </row>
    <row r="2451" spans="1:11" x14ac:dyDescent="0.3">
      <c r="A2451"/>
      <c r="B2451"/>
      <c r="C2451"/>
      <c r="D2451"/>
      <c r="E2451"/>
      <c r="F2451"/>
      <c r="G2451"/>
      <c r="H2451"/>
      <c r="I2451"/>
      <c r="J2451"/>
      <c r="K2451"/>
    </row>
    <row r="2452" spans="1:11" x14ac:dyDescent="0.3">
      <c r="A2452"/>
      <c r="B2452"/>
      <c r="C2452"/>
      <c r="D2452"/>
      <c r="E2452"/>
      <c r="F2452"/>
      <c r="G2452"/>
      <c r="H2452"/>
      <c r="I2452"/>
      <c r="J2452"/>
      <c r="K2452"/>
    </row>
    <row r="2453" spans="1:11" x14ac:dyDescent="0.3">
      <c r="A2453"/>
      <c r="B2453"/>
      <c r="C2453"/>
      <c r="D2453"/>
      <c r="E2453"/>
      <c r="F2453"/>
      <c r="G2453"/>
      <c r="H2453"/>
      <c r="I2453"/>
      <c r="J2453"/>
      <c r="K2453"/>
    </row>
    <row r="2454" spans="1:11" x14ac:dyDescent="0.3">
      <c r="A2454"/>
      <c r="B2454"/>
      <c r="C2454"/>
      <c r="D2454"/>
      <c r="E2454"/>
      <c r="F2454"/>
      <c r="G2454"/>
      <c r="H2454"/>
      <c r="I2454"/>
      <c r="J2454"/>
      <c r="K2454"/>
    </row>
    <row r="2455" spans="1:11" x14ac:dyDescent="0.3">
      <c r="A2455"/>
      <c r="B2455"/>
      <c r="C2455"/>
      <c r="D2455"/>
      <c r="E2455"/>
      <c r="F2455"/>
      <c r="G2455"/>
      <c r="H2455"/>
      <c r="I2455"/>
      <c r="J2455"/>
      <c r="K2455"/>
    </row>
    <row r="2456" spans="1:11" x14ac:dyDescent="0.3">
      <c r="A2456"/>
      <c r="B2456"/>
      <c r="C2456"/>
      <c r="D2456"/>
      <c r="E2456"/>
      <c r="F2456"/>
      <c r="G2456"/>
      <c r="H2456"/>
      <c r="I2456"/>
      <c r="J2456"/>
      <c r="K2456"/>
    </row>
    <row r="2457" spans="1:11" x14ac:dyDescent="0.3">
      <c r="A2457"/>
      <c r="B2457"/>
      <c r="C2457"/>
      <c r="D2457"/>
      <c r="E2457"/>
      <c r="F2457"/>
      <c r="G2457"/>
      <c r="H2457"/>
      <c r="I2457"/>
      <c r="J2457"/>
      <c r="K2457"/>
    </row>
    <row r="2458" spans="1:11" x14ac:dyDescent="0.3">
      <c r="A2458"/>
      <c r="B2458"/>
      <c r="C2458"/>
      <c r="D2458"/>
      <c r="E2458"/>
      <c r="F2458"/>
      <c r="G2458"/>
      <c r="H2458"/>
      <c r="I2458"/>
      <c r="J2458"/>
      <c r="K2458"/>
    </row>
    <row r="2459" spans="1:11" x14ac:dyDescent="0.3">
      <c r="A2459"/>
      <c r="B2459"/>
      <c r="C2459"/>
      <c r="D2459"/>
      <c r="E2459"/>
      <c r="F2459"/>
      <c r="G2459"/>
      <c r="H2459"/>
      <c r="I2459"/>
      <c r="J2459"/>
      <c r="K2459"/>
    </row>
    <row r="2460" spans="1:11" x14ac:dyDescent="0.3">
      <c r="A2460"/>
      <c r="B2460"/>
      <c r="C2460"/>
      <c r="D2460"/>
      <c r="E2460"/>
      <c r="F2460"/>
      <c r="G2460"/>
      <c r="H2460"/>
      <c r="I2460"/>
      <c r="J2460"/>
      <c r="K2460"/>
    </row>
    <row r="2461" spans="1:11" x14ac:dyDescent="0.3">
      <c r="A2461"/>
      <c r="B2461"/>
      <c r="C2461"/>
      <c r="D2461"/>
      <c r="E2461"/>
      <c r="F2461"/>
      <c r="G2461"/>
      <c r="H2461"/>
      <c r="I2461"/>
      <c r="J2461"/>
      <c r="K2461"/>
    </row>
    <row r="2462" spans="1:11" x14ac:dyDescent="0.3">
      <c r="A2462"/>
      <c r="B2462"/>
      <c r="C2462"/>
      <c r="D2462"/>
      <c r="E2462"/>
      <c r="F2462"/>
      <c r="G2462"/>
      <c r="H2462"/>
      <c r="I2462"/>
      <c r="J2462"/>
      <c r="K2462"/>
    </row>
    <row r="2463" spans="1:11" x14ac:dyDescent="0.3">
      <c r="A2463"/>
      <c r="B2463"/>
      <c r="C2463"/>
      <c r="D2463"/>
      <c r="E2463"/>
      <c r="F2463"/>
      <c r="G2463"/>
      <c r="H2463"/>
      <c r="I2463"/>
      <c r="J2463"/>
      <c r="K2463"/>
    </row>
    <row r="2464" spans="1:11" x14ac:dyDescent="0.3">
      <c r="A2464"/>
      <c r="B2464"/>
      <c r="C2464"/>
      <c r="D2464"/>
      <c r="E2464"/>
      <c r="F2464"/>
      <c r="G2464"/>
      <c r="H2464"/>
      <c r="I2464"/>
      <c r="J2464"/>
      <c r="K2464"/>
    </row>
    <row r="2465" spans="1:11" x14ac:dyDescent="0.3">
      <c r="A2465"/>
      <c r="B2465"/>
      <c r="C2465"/>
      <c r="D2465"/>
      <c r="E2465"/>
      <c r="F2465"/>
      <c r="G2465"/>
      <c r="H2465"/>
      <c r="I2465"/>
      <c r="J2465"/>
      <c r="K2465"/>
    </row>
    <row r="2466" spans="1:11" x14ac:dyDescent="0.3">
      <c r="A2466"/>
      <c r="B2466"/>
      <c r="C2466"/>
      <c r="D2466"/>
      <c r="E2466"/>
      <c r="F2466"/>
      <c r="G2466"/>
      <c r="H2466"/>
      <c r="I2466"/>
      <c r="J2466"/>
      <c r="K2466"/>
    </row>
    <row r="2467" spans="1:11" x14ac:dyDescent="0.3">
      <c r="A2467"/>
      <c r="B2467"/>
      <c r="C2467"/>
      <c r="D2467"/>
      <c r="E2467"/>
      <c r="F2467"/>
      <c r="G2467"/>
      <c r="H2467"/>
      <c r="I2467"/>
      <c r="J2467"/>
      <c r="K2467"/>
    </row>
    <row r="2468" spans="1:11" x14ac:dyDescent="0.3">
      <c r="A2468"/>
      <c r="B2468"/>
      <c r="C2468"/>
      <c r="D2468"/>
      <c r="E2468"/>
      <c r="F2468"/>
      <c r="G2468"/>
      <c r="H2468"/>
      <c r="I2468"/>
      <c r="J2468"/>
      <c r="K2468"/>
    </row>
    <row r="2469" spans="1:11" x14ac:dyDescent="0.3">
      <c r="A2469"/>
      <c r="B2469"/>
      <c r="C2469"/>
      <c r="D2469"/>
      <c r="E2469"/>
      <c r="F2469"/>
      <c r="G2469"/>
      <c r="H2469"/>
      <c r="I2469"/>
      <c r="J2469"/>
      <c r="K2469"/>
    </row>
    <row r="2470" spans="1:11" x14ac:dyDescent="0.3">
      <c r="A2470"/>
      <c r="B2470"/>
      <c r="C2470"/>
      <c r="D2470"/>
      <c r="E2470"/>
      <c r="F2470"/>
      <c r="G2470"/>
      <c r="H2470"/>
      <c r="I2470"/>
      <c r="J2470"/>
      <c r="K2470"/>
    </row>
    <row r="2471" spans="1:11" x14ac:dyDescent="0.3">
      <c r="A2471"/>
      <c r="B2471"/>
      <c r="C2471"/>
      <c r="D2471"/>
      <c r="E2471"/>
      <c r="F2471"/>
      <c r="G2471"/>
      <c r="H2471"/>
      <c r="I2471"/>
      <c r="J2471"/>
      <c r="K2471"/>
    </row>
    <row r="2472" spans="1:11" x14ac:dyDescent="0.3">
      <c r="A2472"/>
      <c r="B2472"/>
      <c r="C2472"/>
      <c r="D2472"/>
      <c r="E2472"/>
      <c r="F2472"/>
      <c r="G2472"/>
      <c r="H2472"/>
      <c r="I2472"/>
      <c r="J2472"/>
      <c r="K2472"/>
    </row>
    <row r="2473" spans="1:11" x14ac:dyDescent="0.3">
      <c r="A2473"/>
      <c r="B2473"/>
      <c r="C2473"/>
      <c r="D2473"/>
      <c r="E2473"/>
      <c r="F2473"/>
      <c r="G2473"/>
      <c r="H2473"/>
      <c r="I2473"/>
      <c r="J2473"/>
      <c r="K2473"/>
    </row>
    <row r="2474" spans="1:11" x14ac:dyDescent="0.3">
      <c r="A2474"/>
      <c r="B2474"/>
      <c r="C2474"/>
      <c r="D2474"/>
      <c r="E2474"/>
      <c r="F2474"/>
      <c r="G2474"/>
      <c r="H2474"/>
      <c r="I2474"/>
      <c r="J2474"/>
      <c r="K2474"/>
    </row>
    <row r="2475" spans="1:11" x14ac:dyDescent="0.3">
      <c r="A2475"/>
      <c r="B2475"/>
      <c r="C2475"/>
      <c r="D2475"/>
      <c r="E2475"/>
      <c r="F2475"/>
      <c r="G2475"/>
      <c r="H2475"/>
      <c r="I2475"/>
      <c r="J2475"/>
      <c r="K2475"/>
    </row>
    <row r="2476" spans="1:11" x14ac:dyDescent="0.3">
      <c r="A2476"/>
      <c r="B2476"/>
      <c r="C2476"/>
      <c r="D2476"/>
      <c r="E2476"/>
      <c r="F2476"/>
      <c r="G2476"/>
      <c r="H2476"/>
      <c r="I2476"/>
      <c r="J2476"/>
      <c r="K2476"/>
    </row>
    <row r="2477" spans="1:11" x14ac:dyDescent="0.3">
      <c r="A2477"/>
      <c r="B2477"/>
      <c r="C2477"/>
      <c r="D2477"/>
      <c r="E2477"/>
      <c r="F2477"/>
      <c r="G2477"/>
      <c r="H2477"/>
      <c r="I2477"/>
      <c r="J2477"/>
      <c r="K2477"/>
    </row>
    <row r="2478" spans="1:11" x14ac:dyDescent="0.3">
      <c r="A2478"/>
      <c r="B2478"/>
      <c r="C2478"/>
      <c r="D2478"/>
      <c r="E2478"/>
      <c r="F2478"/>
      <c r="G2478"/>
      <c r="H2478"/>
      <c r="I2478"/>
      <c r="J2478"/>
      <c r="K2478"/>
    </row>
    <row r="2479" spans="1:11" x14ac:dyDescent="0.3">
      <c r="A2479"/>
      <c r="B2479"/>
      <c r="C2479"/>
      <c r="D2479"/>
      <c r="E2479"/>
      <c r="F2479"/>
      <c r="G2479"/>
      <c r="H2479"/>
      <c r="I2479"/>
      <c r="J2479"/>
      <c r="K2479"/>
    </row>
    <row r="2480" spans="1:11" x14ac:dyDescent="0.3">
      <c r="A2480"/>
      <c r="B2480"/>
      <c r="C2480"/>
      <c r="D2480"/>
      <c r="E2480"/>
      <c r="F2480"/>
      <c r="G2480"/>
      <c r="H2480"/>
      <c r="I2480"/>
      <c r="J2480"/>
      <c r="K2480"/>
    </row>
    <row r="2481" spans="1:11" x14ac:dyDescent="0.3">
      <c r="A2481"/>
      <c r="B2481"/>
      <c r="C2481"/>
      <c r="D2481"/>
      <c r="E2481"/>
      <c r="F2481"/>
      <c r="G2481"/>
      <c r="H2481"/>
      <c r="I2481"/>
      <c r="J2481"/>
      <c r="K2481"/>
    </row>
    <row r="2482" spans="1:11" x14ac:dyDescent="0.3">
      <c r="A2482"/>
      <c r="B2482"/>
      <c r="C2482"/>
      <c r="D2482"/>
      <c r="E2482"/>
      <c r="F2482"/>
      <c r="G2482"/>
      <c r="H2482"/>
      <c r="I2482"/>
      <c r="J2482"/>
      <c r="K2482"/>
    </row>
    <row r="2483" spans="1:11" x14ac:dyDescent="0.3">
      <c r="A2483"/>
      <c r="B2483"/>
      <c r="C2483"/>
      <c r="D2483"/>
      <c r="E2483"/>
      <c r="F2483"/>
      <c r="G2483"/>
      <c r="H2483"/>
      <c r="I2483"/>
      <c r="J2483"/>
      <c r="K2483"/>
    </row>
    <row r="2484" spans="1:11" x14ac:dyDescent="0.3">
      <c r="A2484"/>
      <c r="B2484"/>
      <c r="C2484"/>
      <c r="D2484"/>
      <c r="E2484"/>
      <c r="F2484"/>
      <c r="G2484"/>
      <c r="H2484"/>
      <c r="I2484"/>
      <c r="J2484"/>
      <c r="K2484"/>
    </row>
    <row r="2485" spans="1:11" x14ac:dyDescent="0.3">
      <c r="A2485"/>
      <c r="B2485"/>
      <c r="C2485"/>
      <c r="D2485"/>
      <c r="E2485"/>
      <c r="F2485"/>
      <c r="G2485"/>
      <c r="H2485"/>
      <c r="I2485"/>
      <c r="J2485"/>
      <c r="K2485"/>
    </row>
    <row r="2486" spans="1:11" x14ac:dyDescent="0.3">
      <c r="A2486"/>
      <c r="B2486"/>
      <c r="C2486"/>
      <c r="D2486"/>
      <c r="E2486"/>
      <c r="F2486"/>
      <c r="G2486"/>
      <c r="H2486"/>
      <c r="I2486"/>
      <c r="J2486"/>
      <c r="K2486"/>
    </row>
    <row r="2487" spans="1:11" x14ac:dyDescent="0.3">
      <c r="A2487"/>
      <c r="B2487"/>
      <c r="C2487"/>
      <c r="D2487"/>
      <c r="E2487"/>
      <c r="F2487"/>
      <c r="G2487"/>
      <c r="H2487"/>
      <c r="I2487"/>
      <c r="J2487"/>
      <c r="K2487"/>
    </row>
    <row r="2488" spans="1:11" x14ac:dyDescent="0.3">
      <c r="A2488"/>
      <c r="B2488"/>
      <c r="C2488"/>
      <c r="D2488"/>
      <c r="E2488"/>
      <c r="F2488"/>
      <c r="G2488"/>
      <c r="H2488"/>
      <c r="I2488"/>
      <c r="J2488"/>
      <c r="K2488"/>
    </row>
    <row r="2489" spans="1:11" x14ac:dyDescent="0.3">
      <c r="A2489"/>
      <c r="B2489"/>
      <c r="C2489"/>
      <c r="D2489"/>
      <c r="E2489"/>
      <c r="F2489"/>
      <c r="G2489"/>
      <c r="H2489"/>
      <c r="I2489"/>
      <c r="J2489"/>
      <c r="K2489"/>
    </row>
    <row r="2490" spans="1:11" x14ac:dyDescent="0.3">
      <c r="A2490"/>
      <c r="B2490"/>
      <c r="C2490"/>
      <c r="D2490"/>
      <c r="E2490"/>
      <c r="F2490"/>
      <c r="G2490"/>
      <c r="H2490"/>
      <c r="I2490"/>
      <c r="J2490"/>
      <c r="K2490"/>
    </row>
    <row r="2491" spans="1:11" x14ac:dyDescent="0.3">
      <c r="A2491"/>
      <c r="B2491"/>
      <c r="C2491"/>
      <c r="D2491"/>
      <c r="E2491"/>
      <c r="F2491"/>
      <c r="G2491"/>
      <c r="H2491"/>
      <c r="I2491"/>
      <c r="J2491"/>
      <c r="K2491"/>
    </row>
    <row r="2492" spans="1:11" x14ac:dyDescent="0.3">
      <c r="A2492"/>
      <c r="B2492"/>
      <c r="C2492"/>
      <c r="D2492"/>
      <c r="E2492"/>
      <c r="F2492"/>
      <c r="G2492"/>
      <c r="H2492"/>
      <c r="I2492"/>
      <c r="J2492"/>
      <c r="K2492"/>
    </row>
    <row r="2493" spans="1:11" x14ac:dyDescent="0.3">
      <c r="A2493"/>
      <c r="B2493"/>
      <c r="C2493"/>
      <c r="D2493"/>
      <c r="E2493"/>
      <c r="F2493"/>
      <c r="G2493"/>
      <c r="H2493"/>
      <c r="I2493"/>
      <c r="J2493"/>
      <c r="K2493"/>
    </row>
    <row r="2494" spans="1:11" x14ac:dyDescent="0.3">
      <c r="A2494"/>
      <c r="B2494"/>
      <c r="C2494"/>
      <c r="D2494"/>
      <c r="E2494"/>
      <c r="F2494"/>
      <c r="G2494"/>
      <c r="H2494"/>
      <c r="I2494"/>
      <c r="J2494"/>
      <c r="K2494"/>
    </row>
    <row r="2495" spans="1:11" x14ac:dyDescent="0.3">
      <c r="A2495"/>
      <c r="B2495"/>
      <c r="C2495"/>
      <c r="D2495"/>
      <c r="E2495"/>
      <c r="F2495"/>
      <c r="G2495"/>
      <c r="H2495"/>
      <c r="I2495"/>
      <c r="J2495"/>
      <c r="K2495"/>
    </row>
    <row r="2496" spans="1:11" x14ac:dyDescent="0.3">
      <c r="A2496"/>
      <c r="B2496"/>
      <c r="C2496"/>
      <c r="D2496"/>
      <c r="E2496"/>
      <c r="F2496"/>
      <c r="G2496"/>
      <c r="H2496"/>
      <c r="I2496"/>
      <c r="J2496"/>
      <c r="K2496"/>
    </row>
    <row r="2497" spans="1:11" x14ac:dyDescent="0.3">
      <c r="A2497"/>
      <c r="B2497"/>
      <c r="C2497"/>
      <c r="D2497"/>
      <c r="E2497"/>
      <c r="F2497"/>
      <c r="G2497"/>
      <c r="H2497"/>
      <c r="I2497"/>
      <c r="J2497"/>
      <c r="K2497"/>
    </row>
    <row r="2498" spans="1:11" x14ac:dyDescent="0.3">
      <c r="A2498"/>
      <c r="B2498"/>
      <c r="C2498"/>
      <c r="D2498"/>
      <c r="E2498"/>
      <c r="F2498"/>
      <c r="G2498"/>
      <c r="H2498"/>
      <c r="I2498"/>
      <c r="J2498"/>
      <c r="K2498"/>
    </row>
    <row r="2499" spans="1:11" x14ac:dyDescent="0.3">
      <c r="A2499"/>
      <c r="B2499"/>
      <c r="C2499"/>
      <c r="D2499"/>
      <c r="E2499"/>
      <c r="F2499"/>
      <c r="G2499"/>
      <c r="H2499"/>
      <c r="I2499"/>
      <c r="J2499"/>
      <c r="K2499"/>
    </row>
    <row r="2500" spans="1:11" x14ac:dyDescent="0.3">
      <c r="A2500"/>
      <c r="B2500"/>
      <c r="C2500"/>
      <c r="D2500"/>
      <c r="E2500"/>
      <c r="F2500"/>
      <c r="G2500"/>
      <c r="H2500"/>
      <c r="I2500"/>
      <c r="J2500"/>
      <c r="K2500"/>
    </row>
    <row r="2501" spans="1:11" x14ac:dyDescent="0.3">
      <c r="A2501"/>
      <c r="B2501"/>
      <c r="C2501"/>
      <c r="D2501"/>
      <c r="E2501"/>
      <c r="F2501"/>
      <c r="G2501"/>
      <c r="H2501"/>
      <c r="I2501"/>
      <c r="J2501"/>
      <c r="K2501"/>
    </row>
    <row r="2502" spans="1:11" x14ac:dyDescent="0.3">
      <c r="A2502"/>
      <c r="B2502"/>
      <c r="C2502"/>
      <c r="D2502"/>
      <c r="E2502"/>
      <c r="F2502"/>
      <c r="G2502"/>
      <c r="H2502"/>
      <c r="I2502"/>
      <c r="J2502"/>
      <c r="K2502"/>
    </row>
    <row r="2503" spans="1:11" x14ac:dyDescent="0.3">
      <c r="A2503"/>
      <c r="B2503"/>
      <c r="C2503"/>
      <c r="D2503"/>
      <c r="E2503"/>
      <c r="F2503"/>
      <c r="G2503"/>
      <c r="H2503"/>
      <c r="I2503"/>
      <c r="J2503"/>
      <c r="K2503"/>
    </row>
    <row r="2504" spans="1:11" x14ac:dyDescent="0.3">
      <c r="A2504"/>
      <c r="B2504"/>
      <c r="C2504"/>
      <c r="D2504"/>
      <c r="E2504"/>
      <c r="F2504"/>
      <c r="G2504"/>
      <c r="H2504"/>
      <c r="I2504"/>
      <c r="J2504"/>
      <c r="K2504"/>
    </row>
    <row r="2505" spans="1:11" x14ac:dyDescent="0.3">
      <c r="A2505"/>
      <c r="B2505"/>
      <c r="C2505"/>
      <c r="D2505"/>
      <c r="E2505"/>
      <c r="F2505"/>
      <c r="G2505"/>
      <c r="H2505"/>
      <c r="I2505"/>
      <c r="J2505"/>
      <c r="K2505"/>
    </row>
    <row r="2506" spans="1:11" x14ac:dyDescent="0.3">
      <c r="A2506"/>
      <c r="B2506"/>
      <c r="C2506"/>
      <c r="D2506"/>
      <c r="E2506"/>
      <c r="F2506"/>
      <c r="G2506"/>
      <c r="H2506"/>
      <c r="I2506"/>
      <c r="J2506"/>
      <c r="K2506"/>
    </row>
    <row r="2507" spans="1:11" x14ac:dyDescent="0.3">
      <c r="A2507"/>
      <c r="B2507"/>
      <c r="C2507"/>
      <c r="D2507"/>
      <c r="E2507"/>
      <c r="F2507"/>
      <c r="G2507"/>
      <c r="H2507"/>
      <c r="I2507"/>
      <c r="J2507"/>
      <c r="K2507"/>
    </row>
    <row r="2508" spans="1:11" x14ac:dyDescent="0.3">
      <c r="A2508"/>
      <c r="B2508"/>
      <c r="C2508"/>
      <c r="D2508"/>
      <c r="E2508"/>
      <c r="F2508"/>
      <c r="G2508"/>
      <c r="H2508"/>
      <c r="I2508"/>
      <c r="J2508"/>
      <c r="K2508"/>
    </row>
    <row r="2509" spans="1:11" x14ac:dyDescent="0.3">
      <c r="A2509"/>
      <c r="B2509"/>
      <c r="C2509"/>
      <c r="D2509"/>
      <c r="E2509"/>
      <c r="F2509"/>
      <c r="G2509"/>
      <c r="H2509"/>
      <c r="I2509"/>
      <c r="J2509"/>
      <c r="K2509"/>
    </row>
    <row r="2510" spans="1:11" x14ac:dyDescent="0.3">
      <c r="A2510"/>
      <c r="B2510"/>
      <c r="C2510"/>
      <c r="D2510"/>
      <c r="E2510"/>
      <c r="F2510"/>
      <c r="G2510"/>
      <c r="H2510"/>
      <c r="I2510"/>
      <c r="J2510"/>
      <c r="K2510"/>
    </row>
    <row r="2511" spans="1:11" x14ac:dyDescent="0.3">
      <c r="A2511"/>
      <c r="B2511"/>
      <c r="C2511"/>
      <c r="D2511"/>
      <c r="E2511"/>
      <c r="F2511"/>
      <c r="G2511"/>
      <c r="H2511"/>
      <c r="I2511"/>
      <c r="J2511"/>
      <c r="K2511"/>
    </row>
    <row r="2512" spans="1:11" x14ac:dyDescent="0.3">
      <c r="A2512"/>
      <c r="B2512"/>
      <c r="C2512"/>
      <c r="D2512"/>
      <c r="E2512"/>
      <c r="F2512"/>
      <c r="G2512"/>
      <c r="H2512"/>
      <c r="I2512"/>
      <c r="J2512"/>
      <c r="K2512"/>
    </row>
    <row r="2513" spans="1:11" x14ac:dyDescent="0.3">
      <c r="A2513"/>
      <c r="B2513"/>
      <c r="C2513"/>
      <c r="D2513"/>
      <c r="E2513"/>
      <c r="F2513"/>
      <c r="G2513"/>
      <c r="H2513"/>
      <c r="I2513"/>
      <c r="J2513"/>
      <c r="K2513"/>
    </row>
    <row r="2514" spans="1:11" x14ac:dyDescent="0.3">
      <c r="A2514"/>
      <c r="B2514"/>
      <c r="C2514"/>
      <c r="D2514"/>
      <c r="E2514"/>
      <c r="F2514"/>
      <c r="G2514"/>
      <c r="H2514"/>
      <c r="I2514"/>
      <c r="J2514"/>
      <c r="K2514"/>
    </row>
    <row r="2515" spans="1:11" x14ac:dyDescent="0.3">
      <c r="A2515"/>
      <c r="B2515"/>
      <c r="C2515"/>
      <c r="D2515"/>
      <c r="E2515"/>
      <c r="F2515"/>
      <c r="G2515"/>
      <c r="H2515"/>
      <c r="I2515"/>
      <c r="J2515"/>
      <c r="K2515"/>
    </row>
    <row r="2516" spans="1:11" x14ac:dyDescent="0.3">
      <c r="A2516"/>
      <c r="B2516"/>
      <c r="C2516"/>
      <c r="D2516"/>
      <c r="E2516"/>
      <c r="F2516"/>
      <c r="G2516"/>
      <c r="H2516"/>
      <c r="I2516"/>
      <c r="J2516"/>
      <c r="K2516"/>
    </row>
    <row r="2517" spans="1:11" x14ac:dyDescent="0.3">
      <c r="A2517"/>
      <c r="B2517"/>
      <c r="C2517"/>
      <c r="D2517"/>
      <c r="E2517"/>
      <c r="F2517"/>
      <c r="G2517"/>
      <c r="H2517"/>
      <c r="I2517"/>
      <c r="J2517"/>
      <c r="K2517"/>
    </row>
    <row r="2518" spans="1:11" x14ac:dyDescent="0.3">
      <c r="A2518"/>
      <c r="B2518"/>
      <c r="C2518"/>
      <c r="D2518"/>
      <c r="E2518"/>
      <c r="F2518"/>
      <c r="G2518"/>
      <c r="H2518"/>
      <c r="I2518"/>
      <c r="J2518"/>
      <c r="K2518"/>
    </row>
    <row r="2519" spans="1:11" x14ac:dyDescent="0.3">
      <c r="A2519"/>
      <c r="B2519"/>
      <c r="C2519"/>
      <c r="D2519"/>
      <c r="E2519"/>
      <c r="F2519"/>
      <c r="G2519"/>
      <c r="H2519"/>
      <c r="I2519"/>
      <c r="J2519"/>
      <c r="K2519"/>
    </row>
    <row r="2520" spans="1:11" x14ac:dyDescent="0.3">
      <c r="A2520"/>
      <c r="B2520"/>
      <c r="C2520"/>
      <c r="D2520"/>
      <c r="E2520"/>
      <c r="F2520"/>
      <c r="G2520"/>
      <c r="H2520"/>
      <c r="I2520"/>
      <c r="J2520"/>
      <c r="K2520"/>
    </row>
    <row r="2521" spans="1:11" x14ac:dyDescent="0.3">
      <c r="A2521"/>
      <c r="B2521"/>
      <c r="C2521"/>
      <c r="D2521"/>
      <c r="E2521"/>
      <c r="F2521"/>
      <c r="G2521"/>
      <c r="H2521"/>
      <c r="I2521"/>
      <c r="J2521"/>
      <c r="K2521"/>
    </row>
    <row r="2522" spans="1:11" x14ac:dyDescent="0.3">
      <c r="A2522"/>
      <c r="B2522"/>
      <c r="C2522"/>
      <c r="D2522"/>
      <c r="E2522"/>
      <c r="F2522"/>
      <c r="G2522"/>
      <c r="H2522"/>
      <c r="I2522"/>
      <c r="J2522"/>
      <c r="K2522"/>
    </row>
    <row r="2523" spans="1:11" x14ac:dyDescent="0.3">
      <c r="A2523"/>
      <c r="B2523"/>
      <c r="C2523"/>
      <c r="D2523"/>
      <c r="E2523"/>
      <c r="F2523"/>
      <c r="G2523"/>
      <c r="H2523"/>
      <c r="I2523"/>
      <c r="J2523"/>
      <c r="K2523"/>
    </row>
    <row r="2524" spans="1:11" x14ac:dyDescent="0.3">
      <c r="A2524"/>
      <c r="B2524"/>
      <c r="C2524"/>
      <c r="D2524"/>
      <c r="E2524"/>
      <c r="F2524"/>
      <c r="G2524"/>
      <c r="H2524"/>
      <c r="I2524"/>
      <c r="J2524"/>
      <c r="K2524"/>
    </row>
    <row r="2525" spans="1:11" x14ac:dyDescent="0.3">
      <c r="A2525"/>
      <c r="B2525"/>
      <c r="C2525"/>
      <c r="D2525"/>
      <c r="E2525"/>
      <c r="F2525"/>
      <c r="G2525"/>
      <c r="H2525"/>
      <c r="I2525"/>
      <c r="J2525"/>
      <c r="K2525"/>
    </row>
    <row r="2526" spans="1:11" x14ac:dyDescent="0.3">
      <c r="A2526"/>
      <c r="B2526"/>
      <c r="C2526"/>
      <c r="D2526"/>
      <c r="E2526"/>
      <c r="F2526"/>
      <c r="G2526"/>
      <c r="H2526"/>
      <c r="I2526"/>
      <c r="J2526"/>
      <c r="K2526"/>
    </row>
    <row r="2527" spans="1:11" x14ac:dyDescent="0.3">
      <c r="A2527"/>
      <c r="B2527"/>
      <c r="C2527"/>
      <c r="D2527"/>
      <c r="E2527"/>
      <c r="F2527"/>
      <c r="G2527"/>
      <c r="H2527"/>
      <c r="I2527"/>
      <c r="J2527"/>
      <c r="K2527"/>
    </row>
    <row r="2528" spans="1:11" x14ac:dyDescent="0.3">
      <c r="A2528"/>
      <c r="B2528"/>
      <c r="C2528"/>
      <c r="D2528"/>
      <c r="E2528"/>
      <c r="F2528"/>
      <c r="G2528"/>
      <c r="H2528"/>
      <c r="I2528"/>
      <c r="J2528"/>
      <c r="K2528"/>
    </row>
    <row r="2529" spans="1:11" x14ac:dyDescent="0.3">
      <c r="A2529"/>
      <c r="B2529"/>
      <c r="C2529"/>
      <c r="D2529"/>
      <c r="E2529"/>
      <c r="F2529"/>
      <c r="G2529"/>
      <c r="H2529"/>
      <c r="I2529"/>
      <c r="J2529"/>
      <c r="K2529"/>
    </row>
    <row r="2530" spans="1:11" x14ac:dyDescent="0.3">
      <c r="A2530"/>
      <c r="B2530"/>
      <c r="C2530"/>
      <c r="D2530"/>
      <c r="E2530"/>
      <c r="F2530"/>
      <c r="G2530"/>
      <c r="H2530"/>
      <c r="I2530"/>
      <c r="J2530"/>
      <c r="K2530"/>
    </row>
    <row r="2531" spans="1:11" x14ac:dyDescent="0.3">
      <c r="A2531"/>
      <c r="B2531"/>
      <c r="C2531"/>
      <c r="D2531"/>
      <c r="E2531"/>
      <c r="F2531"/>
      <c r="G2531"/>
      <c r="H2531"/>
      <c r="I2531"/>
      <c r="J2531"/>
      <c r="K2531"/>
    </row>
    <row r="2532" spans="1:11" x14ac:dyDescent="0.3">
      <c r="A2532"/>
      <c r="B2532"/>
      <c r="C2532"/>
      <c r="D2532"/>
      <c r="E2532"/>
      <c r="F2532"/>
      <c r="G2532"/>
      <c r="H2532"/>
      <c r="I2532"/>
      <c r="J2532"/>
      <c r="K2532"/>
    </row>
    <row r="2533" spans="1:11" x14ac:dyDescent="0.3">
      <c r="A2533"/>
      <c r="B2533"/>
      <c r="C2533"/>
      <c r="D2533"/>
      <c r="E2533"/>
      <c r="F2533"/>
      <c r="G2533"/>
      <c r="H2533"/>
      <c r="I2533"/>
      <c r="J2533"/>
      <c r="K2533"/>
    </row>
    <row r="2534" spans="1:11" x14ac:dyDescent="0.3">
      <c r="A2534"/>
      <c r="B2534"/>
      <c r="C2534"/>
      <c r="D2534"/>
      <c r="E2534"/>
      <c r="F2534"/>
      <c r="G2534"/>
      <c r="H2534"/>
      <c r="I2534"/>
      <c r="J2534"/>
      <c r="K2534"/>
    </row>
    <row r="2535" spans="1:11" x14ac:dyDescent="0.3">
      <c r="A2535"/>
      <c r="B2535"/>
      <c r="C2535"/>
      <c r="D2535"/>
      <c r="E2535"/>
      <c r="F2535"/>
      <c r="G2535"/>
      <c r="H2535"/>
      <c r="I2535"/>
      <c r="J2535"/>
      <c r="K2535"/>
    </row>
    <row r="2536" spans="1:11" x14ac:dyDescent="0.3">
      <c r="A2536"/>
      <c r="B2536"/>
      <c r="C2536"/>
      <c r="D2536"/>
      <c r="E2536"/>
      <c r="F2536"/>
      <c r="G2536"/>
      <c r="H2536"/>
      <c r="I2536"/>
      <c r="J2536"/>
      <c r="K2536"/>
    </row>
    <row r="2537" spans="1:11" x14ac:dyDescent="0.3">
      <c r="A2537"/>
      <c r="B2537"/>
      <c r="C2537"/>
      <c r="D2537"/>
      <c r="E2537"/>
      <c r="F2537"/>
      <c r="G2537"/>
      <c r="H2537"/>
      <c r="I2537"/>
      <c r="J2537"/>
      <c r="K2537"/>
    </row>
    <row r="2538" spans="1:11" x14ac:dyDescent="0.3">
      <c r="A2538"/>
      <c r="B2538"/>
      <c r="C2538"/>
      <c r="D2538"/>
      <c r="E2538"/>
      <c r="F2538"/>
      <c r="G2538"/>
      <c r="H2538"/>
      <c r="I2538"/>
      <c r="J2538"/>
      <c r="K2538"/>
    </row>
    <row r="2539" spans="1:11" x14ac:dyDescent="0.3">
      <c r="A2539"/>
      <c r="B2539"/>
      <c r="C2539"/>
      <c r="D2539"/>
      <c r="E2539"/>
      <c r="F2539"/>
      <c r="G2539"/>
      <c r="H2539"/>
      <c r="I2539"/>
      <c r="J2539"/>
      <c r="K2539"/>
    </row>
    <row r="2540" spans="1:11" x14ac:dyDescent="0.3">
      <c r="A2540"/>
      <c r="B2540"/>
      <c r="C2540"/>
      <c r="D2540"/>
      <c r="E2540"/>
      <c r="F2540"/>
      <c r="G2540"/>
      <c r="H2540"/>
      <c r="I2540"/>
      <c r="J2540"/>
      <c r="K2540"/>
    </row>
    <row r="2541" spans="1:11" x14ac:dyDescent="0.3">
      <c r="A2541"/>
      <c r="B2541"/>
      <c r="C2541"/>
      <c r="D2541"/>
      <c r="E2541"/>
      <c r="F2541"/>
      <c r="G2541"/>
      <c r="H2541"/>
      <c r="I2541"/>
      <c r="J2541"/>
      <c r="K2541"/>
    </row>
    <row r="2542" spans="1:11" x14ac:dyDescent="0.3">
      <c r="A2542"/>
      <c r="B2542"/>
      <c r="C2542"/>
      <c r="D2542"/>
      <c r="E2542"/>
      <c r="F2542"/>
      <c r="G2542"/>
      <c r="H2542"/>
      <c r="I2542"/>
      <c r="J2542"/>
      <c r="K2542"/>
    </row>
    <row r="2543" spans="1:11" x14ac:dyDescent="0.3">
      <c r="A2543"/>
      <c r="B2543"/>
      <c r="C2543"/>
      <c r="D2543"/>
      <c r="E2543"/>
      <c r="F2543"/>
      <c r="G2543"/>
      <c r="H2543"/>
      <c r="I2543"/>
      <c r="J2543"/>
      <c r="K2543"/>
    </row>
    <row r="2544" spans="1:11" x14ac:dyDescent="0.3">
      <c r="A2544"/>
      <c r="B2544"/>
      <c r="C2544"/>
      <c r="D2544"/>
      <c r="E2544"/>
      <c r="F2544"/>
      <c r="G2544"/>
      <c r="H2544"/>
      <c r="I2544"/>
      <c r="J2544"/>
      <c r="K2544"/>
    </row>
    <row r="2545" spans="1:11" x14ac:dyDescent="0.3">
      <c r="A2545"/>
      <c r="B2545"/>
      <c r="C2545"/>
      <c r="D2545"/>
      <c r="E2545"/>
      <c r="F2545"/>
      <c r="G2545"/>
      <c r="H2545"/>
      <c r="I2545"/>
      <c r="J2545"/>
      <c r="K2545"/>
    </row>
    <row r="2546" spans="1:11" x14ac:dyDescent="0.3">
      <c r="A2546"/>
      <c r="B2546"/>
      <c r="C2546"/>
      <c r="D2546"/>
      <c r="E2546"/>
      <c r="F2546"/>
      <c r="G2546"/>
      <c r="H2546"/>
      <c r="I2546"/>
      <c r="J2546"/>
      <c r="K2546"/>
    </row>
    <row r="2547" spans="1:11" x14ac:dyDescent="0.3">
      <c r="A2547"/>
      <c r="B2547"/>
      <c r="C2547"/>
      <c r="D2547"/>
      <c r="E2547"/>
      <c r="F2547"/>
      <c r="G2547"/>
      <c r="H2547"/>
      <c r="I2547"/>
      <c r="J2547"/>
      <c r="K2547"/>
    </row>
    <row r="2548" spans="1:11" x14ac:dyDescent="0.3">
      <c r="A2548"/>
      <c r="B2548"/>
      <c r="C2548"/>
      <c r="D2548"/>
      <c r="E2548"/>
      <c r="F2548"/>
      <c r="G2548"/>
      <c r="H2548"/>
      <c r="I2548"/>
      <c r="J2548"/>
      <c r="K2548"/>
    </row>
    <row r="2549" spans="1:11" x14ac:dyDescent="0.3">
      <c r="A2549"/>
      <c r="B2549"/>
      <c r="C2549"/>
      <c r="D2549"/>
      <c r="E2549"/>
      <c r="F2549"/>
      <c r="G2549"/>
      <c r="H2549"/>
      <c r="I2549"/>
      <c r="J2549"/>
      <c r="K2549"/>
    </row>
    <row r="2550" spans="1:11" x14ac:dyDescent="0.3">
      <c r="A2550"/>
      <c r="B2550"/>
      <c r="C2550"/>
      <c r="D2550"/>
      <c r="E2550"/>
      <c r="F2550"/>
      <c r="G2550"/>
      <c r="H2550"/>
      <c r="I2550"/>
      <c r="J2550"/>
      <c r="K2550"/>
    </row>
    <row r="2551" spans="1:11" x14ac:dyDescent="0.3">
      <c r="A2551"/>
      <c r="B2551"/>
      <c r="C2551"/>
      <c r="D2551"/>
      <c r="E2551"/>
      <c r="F2551"/>
      <c r="G2551"/>
      <c r="H2551"/>
      <c r="I2551"/>
      <c r="J2551"/>
      <c r="K2551"/>
    </row>
    <row r="2552" spans="1:11" x14ac:dyDescent="0.3">
      <c r="A2552"/>
      <c r="B2552"/>
      <c r="C2552"/>
      <c r="D2552"/>
      <c r="E2552"/>
      <c r="F2552"/>
      <c r="G2552"/>
      <c r="H2552"/>
      <c r="I2552"/>
      <c r="J2552"/>
      <c r="K2552"/>
    </row>
    <row r="2553" spans="1:11" x14ac:dyDescent="0.3">
      <c r="A2553"/>
      <c r="B2553"/>
      <c r="C2553"/>
      <c r="D2553"/>
      <c r="E2553"/>
      <c r="F2553"/>
      <c r="G2553"/>
      <c r="H2553"/>
      <c r="I2553"/>
      <c r="J2553"/>
      <c r="K2553"/>
    </row>
    <row r="2554" spans="1:11" x14ac:dyDescent="0.3">
      <c r="A2554"/>
      <c r="B2554"/>
      <c r="C2554"/>
      <c r="D2554"/>
      <c r="E2554"/>
      <c r="F2554"/>
      <c r="G2554"/>
      <c r="H2554"/>
      <c r="I2554"/>
      <c r="J2554"/>
      <c r="K2554"/>
    </row>
    <row r="2555" spans="1:11" x14ac:dyDescent="0.3">
      <c r="A2555"/>
      <c r="B2555"/>
      <c r="C2555"/>
      <c r="D2555"/>
      <c r="E2555"/>
      <c r="F2555"/>
      <c r="G2555"/>
      <c r="H2555"/>
      <c r="I2555"/>
      <c r="J2555"/>
      <c r="K2555"/>
    </row>
    <row r="2556" spans="1:11" x14ac:dyDescent="0.3">
      <c r="A2556"/>
      <c r="B2556"/>
      <c r="C2556"/>
      <c r="D2556"/>
      <c r="E2556"/>
      <c r="F2556"/>
      <c r="G2556"/>
      <c r="H2556"/>
      <c r="I2556"/>
      <c r="J2556"/>
      <c r="K2556"/>
    </row>
    <row r="2557" spans="1:11" x14ac:dyDescent="0.3">
      <c r="A2557"/>
      <c r="B2557"/>
      <c r="C2557"/>
      <c r="D2557"/>
      <c r="E2557"/>
      <c r="F2557"/>
      <c r="G2557"/>
      <c r="H2557"/>
      <c r="I2557"/>
      <c r="J2557"/>
      <c r="K2557"/>
    </row>
    <row r="2558" spans="1:11" x14ac:dyDescent="0.3">
      <c r="A2558"/>
      <c r="B2558"/>
      <c r="C2558"/>
      <c r="D2558"/>
      <c r="E2558"/>
      <c r="F2558"/>
      <c r="G2558"/>
      <c r="H2558"/>
      <c r="I2558"/>
      <c r="J2558"/>
      <c r="K2558"/>
    </row>
    <row r="2559" spans="1:11" x14ac:dyDescent="0.3">
      <c r="A2559"/>
      <c r="B2559"/>
      <c r="C2559"/>
      <c r="D2559"/>
      <c r="E2559"/>
      <c r="F2559"/>
      <c r="G2559"/>
      <c r="H2559"/>
      <c r="I2559"/>
      <c r="J2559"/>
      <c r="K2559"/>
    </row>
    <row r="2560" spans="1:11" x14ac:dyDescent="0.3">
      <c r="A2560"/>
      <c r="B2560"/>
      <c r="C2560"/>
      <c r="D2560"/>
      <c r="E2560"/>
      <c r="F2560"/>
      <c r="G2560"/>
      <c r="H2560"/>
      <c r="I2560"/>
      <c r="J2560"/>
      <c r="K2560"/>
    </row>
    <row r="2561" spans="1:11" x14ac:dyDescent="0.3">
      <c r="A2561"/>
      <c r="B2561"/>
      <c r="C2561"/>
      <c r="D2561"/>
      <c r="E2561"/>
      <c r="F2561"/>
      <c r="G2561"/>
      <c r="H2561"/>
      <c r="I2561"/>
      <c r="J2561"/>
      <c r="K2561"/>
    </row>
    <row r="2562" spans="1:11" x14ac:dyDescent="0.3">
      <c r="A2562"/>
      <c r="B2562"/>
      <c r="C2562"/>
      <c r="D2562"/>
      <c r="E2562"/>
      <c r="F2562"/>
      <c r="G2562"/>
      <c r="H2562"/>
      <c r="I2562"/>
      <c r="J2562"/>
      <c r="K2562"/>
    </row>
    <row r="2563" spans="1:11" x14ac:dyDescent="0.3">
      <c r="A2563"/>
      <c r="B2563"/>
      <c r="C2563"/>
      <c r="D2563"/>
      <c r="E2563"/>
      <c r="F2563"/>
      <c r="G2563"/>
      <c r="H2563"/>
      <c r="I2563"/>
      <c r="J2563"/>
      <c r="K2563"/>
    </row>
    <row r="2564" spans="1:11" x14ac:dyDescent="0.3">
      <c r="A2564"/>
      <c r="B2564"/>
      <c r="C2564"/>
      <c r="D2564"/>
      <c r="E2564"/>
      <c r="F2564"/>
      <c r="G2564"/>
      <c r="H2564"/>
      <c r="I2564"/>
      <c r="J2564"/>
      <c r="K2564"/>
    </row>
    <row r="2565" spans="1:11" x14ac:dyDescent="0.3">
      <c r="A2565"/>
      <c r="B2565"/>
      <c r="C2565"/>
      <c r="D2565"/>
      <c r="E2565"/>
      <c r="F2565"/>
      <c r="G2565"/>
      <c r="H2565"/>
      <c r="I2565"/>
      <c r="J2565"/>
      <c r="K2565"/>
    </row>
    <row r="2566" spans="1:11" x14ac:dyDescent="0.3">
      <c r="A2566"/>
      <c r="B2566"/>
      <c r="C2566"/>
      <c r="D2566"/>
      <c r="E2566"/>
      <c r="F2566"/>
      <c r="G2566"/>
      <c r="H2566"/>
      <c r="I2566"/>
      <c r="J2566"/>
      <c r="K2566"/>
    </row>
    <row r="2567" spans="1:11" x14ac:dyDescent="0.3">
      <c r="A2567"/>
      <c r="B2567"/>
      <c r="C2567"/>
      <c r="D2567"/>
      <c r="E2567"/>
      <c r="F2567"/>
      <c r="G2567"/>
      <c r="H2567"/>
      <c r="I2567"/>
      <c r="J2567"/>
      <c r="K2567"/>
    </row>
    <row r="2568" spans="1:11" x14ac:dyDescent="0.3">
      <c r="A2568"/>
      <c r="B2568"/>
      <c r="C2568"/>
      <c r="D2568"/>
      <c r="E2568"/>
      <c r="F2568"/>
      <c r="G2568"/>
      <c r="H2568"/>
      <c r="I2568"/>
      <c r="J2568"/>
      <c r="K2568"/>
    </row>
    <row r="2569" spans="1:11" x14ac:dyDescent="0.3">
      <c r="A2569"/>
      <c r="B2569"/>
      <c r="C2569"/>
      <c r="D2569"/>
      <c r="E2569"/>
      <c r="F2569"/>
      <c r="G2569"/>
      <c r="H2569"/>
      <c r="I2569"/>
      <c r="J2569"/>
      <c r="K2569"/>
    </row>
    <row r="2570" spans="1:11" x14ac:dyDescent="0.3">
      <c r="A2570"/>
      <c r="B2570"/>
      <c r="C2570"/>
      <c r="D2570"/>
      <c r="E2570"/>
      <c r="F2570"/>
      <c r="G2570"/>
      <c r="H2570"/>
      <c r="I2570"/>
      <c r="J2570"/>
      <c r="K2570"/>
    </row>
    <row r="2571" spans="1:11" x14ac:dyDescent="0.3">
      <c r="A2571"/>
      <c r="B2571"/>
      <c r="C2571"/>
      <c r="D2571"/>
      <c r="E2571"/>
      <c r="F2571"/>
      <c r="G2571"/>
      <c r="H2571"/>
      <c r="I2571"/>
      <c r="J2571"/>
      <c r="K2571"/>
    </row>
    <row r="2572" spans="1:11" x14ac:dyDescent="0.3">
      <c r="A2572"/>
      <c r="B2572"/>
      <c r="C2572"/>
      <c r="D2572"/>
      <c r="E2572"/>
      <c r="F2572"/>
      <c r="G2572"/>
      <c r="H2572"/>
      <c r="I2572"/>
      <c r="J2572"/>
      <c r="K2572"/>
    </row>
    <row r="2573" spans="1:11" x14ac:dyDescent="0.3">
      <c r="A2573"/>
      <c r="B2573"/>
      <c r="C2573"/>
      <c r="D2573"/>
      <c r="E2573"/>
      <c r="F2573"/>
      <c r="G2573"/>
      <c r="H2573"/>
      <c r="I2573"/>
      <c r="J2573"/>
      <c r="K2573"/>
    </row>
    <row r="2574" spans="1:11" x14ac:dyDescent="0.3">
      <c r="A2574"/>
      <c r="B2574"/>
      <c r="C2574"/>
      <c r="D2574"/>
      <c r="E2574"/>
      <c r="F2574"/>
      <c r="G2574"/>
      <c r="H2574"/>
      <c r="I2574"/>
      <c r="J2574"/>
      <c r="K2574"/>
    </row>
    <row r="2575" spans="1:11" x14ac:dyDescent="0.3">
      <c r="A2575"/>
      <c r="B2575"/>
      <c r="C2575"/>
      <c r="D2575"/>
      <c r="E2575"/>
      <c r="F2575"/>
      <c r="G2575"/>
      <c r="H2575"/>
      <c r="I2575"/>
      <c r="J2575"/>
      <c r="K2575"/>
    </row>
    <row r="2576" spans="1:11" x14ac:dyDescent="0.3">
      <c r="A2576"/>
      <c r="B2576"/>
      <c r="C2576"/>
      <c r="D2576"/>
      <c r="E2576"/>
      <c r="F2576"/>
      <c r="G2576"/>
      <c r="H2576"/>
      <c r="I2576"/>
      <c r="J2576"/>
      <c r="K2576"/>
    </row>
    <row r="2577" spans="1:11" x14ac:dyDescent="0.3">
      <c r="A2577"/>
      <c r="B2577"/>
      <c r="C2577"/>
      <c r="D2577"/>
      <c r="E2577"/>
      <c r="F2577"/>
      <c r="G2577"/>
      <c r="H2577"/>
      <c r="I2577"/>
      <c r="J2577"/>
      <c r="K2577"/>
    </row>
    <row r="2578" spans="1:11" x14ac:dyDescent="0.3">
      <c r="A2578"/>
      <c r="B2578"/>
      <c r="C2578"/>
      <c r="D2578"/>
      <c r="E2578"/>
      <c r="F2578"/>
      <c r="G2578"/>
      <c r="H2578"/>
      <c r="I2578"/>
      <c r="J2578"/>
      <c r="K2578"/>
    </row>
    <row r="2579" spans="1:11" x14ac:dyDescent="0.3">
      <c r="A2579"/>
      <c r="B2579"/>
      <c r="C2579"/>
      <c r="D2579"/>
      <c r="E2579"/>
      <c r="F2579"/>
      <c r="G2579"/>
      <c r="H2579"/>
      <c r="I2579"/>
      <c r="J2579"/>
      <c r="K2579"/>
    </row>
    <row r="2580" spans="1:11" x14ac:dyDescent="0.3">
      <c r="A2580"/>
      <c r="B2580"/>
      <c r="C2580"/>
      <c r="D2580"/>
      <c r="E2580"/>
      <c r="F2580"/>
      <c r="G2580"/>
      <c r="H2580"/>
      <c r="I2580"/>
      <c r="J2580"/>
      <c r="K2580"/>
    </row>
    <row r="2581" spans="1:11" x14ac:dyDescent="0.3">
      <c r="A2581"/>
      <c r="B2581"/>
      <c r="C2581"/>
      <c r="D2581"/>
      <c r="E2581"/>
      <c r="F2581"/>
      <c r="G2581"/>
      <c r="H2581"/>
      <c r="I2581"/>
      <c r="J2581"/>
      <c r="K2581"/>
    </row>
    <row r="2582" spans="1:11" x14ac:dyDescent="0.3">
      <c r="A2582"/>
      <c r="B2582"/>
      <c r="C2582"/>
      <c r="D2582"/>
      <c r="E2582"/>
      <c r="F2582"/>
      <c r="G2582"/>
      <c r="H2582"/>
      <c r="I2582"/>
      <c r="J2582"/>
      <c r="K2582"/>
    </row>
    <row r="2583" spans="1:11" x14ac:dyDescent="0.3">
      <c r="A2583"/>
      <c r="B2583"/>
      <c r="C2583"/>
      <c r="D2583"/>
      <c r="E2583"/>
      <c r="F2583"/>
      <c r="G2583"/>
      <c r="H2583"/>
      <c r="I2583"/>
      <c r="J2583"/>
      <c r="K2583"/>
    </row>
    <row r="2584" spans="1:11" x14ac:dyDescent="0.3">
      <c r="A2584"/>
      <c r="B2584"/>
      <c r="C2584"/>
      <c r="D2584"/>
      <c r="E2584"/>
      <c r="F2584"/>
      <c r="G2584"/>
      <c r="H2584"/>
      <c r="I2584"/>
      <c r="J2584"/>
      <c r="K2584"/>
    </row>
    <row r="2585" spans="1:11" x14ac:dyDescent="0.3">
      <c r="A2585"/>
      <c r="B2585"/>
      <c r="C2585"/>
      <c r="D2585"/>
      <c r="E2585"/>
      <c r="F2585"/>
      <c r="G2585"/>
      <c r="H2585"/>
      <c r="I2585"/>
      <c r="J2585"/>
      <c r="K2585"/>
    </row>
    <row r="2586" spans="1:11" x14ac:dyDescent="0.3">
      <c r="A2586"/>
      <c r="B2586"/>
      <c r="C2586"/>
      <c r="D2586"/>
      <c r="E2586"/>
      <c r="F2586"/>
      <c r="G2586"/>
      <c r="H2586"/>
      <c r="I2586"/>
      <c r="J2586"/>
      <c r="K2586"/>
    </row>
    <row r="2587" spans="1:11" x14ac:dyDescent="0.3">
      <c r="A2587"/>
      <c r="B2587"/>
      <c r="C2587"/>
      <c r="D2587"/>
      <c r="E2587"/>
      <c r="F2587"/>
      <c r="G2587"/>
      <c r="H2587"/>
      <c r="I2587"/>
      <c r="J2587"/>
      <c r="K2587"/>
    </row>
    <row r="2588" spans="1:11" x14ac:dyDescent="0.3">
      <c r="A2588"/>
      <c r="B2588"/>
      <c r="C2588"/>
      <c r="D2588"/>
      <c r="E2588"/>
      <c r="F2588"/>
      <c r="G2588"/>
      <c r="H2588"/>
      <c r="I2588"/>
      <c r="J2588"/>
      <c r="K2588"/>
    </row>
    <row r="2589" spans="1:11" x14ac:dyDescent="0.3">
      <c r="A2589"/>
      <c r="B2589"/>
      <c r="C2589"/>
      <c r="D2589"/>
      <c r="E2589"/>
      <c r="F2589"/>
      <c r="G2589"/>
      <c r="H2589"/>
      <c r="I2589"/>
      <c r="J2589"/>
      <c r="K2589"/>
    </row>
    <row r="2590" spans="1:11" x14ac:dyDescent="0.3">
      <c r="A2590"/>
      <c r="B2590"/>
      <c r="C2590"/>
      <c r="D2590"/>
      <c r="E2590"/>
      <c r="F2590"/>
      <c r="G2590"/>
      <c r="H2590"/>
      <c r="I2590"/>
      <c r="J2590"/>
      <c r="K2590"/>
    </row>
    <row r="2591" spans="1:11" x14ac:dyDescent="0.3">
      <c r="A2591"/>
      <c r="B2591"/>
      <c r="C2591"/>
      <c r="D2591"/>
      <c r="E2591"/>
      <c r="F2591"/>
      <c r="G2591"/>
      <c r="H2591"/>
      <c r="I2591"/>
      <c r="J2591"/>
      <c r="K2591"/>
    </row>
    <row r="2592" spans="1:11" x14ac:dyDescent="0.3">
      <c r="A2592"/>
      <c r="B2592"/>
      <c r="C2592"/>
      <c r="D2592"/>
      <c r="E2592"/>
      <c r="F2592"/>
      <c r="G2592"/>
      <c r="H2592"/>
      <c r="I2592"/>
      <c r="J2592"/>
      <c r="K2592"/>
    </row>
    <row r="2593" spans="1:11" x14ac:dyDescent="0.3">
      <c r="A2593"/>
      <c r="B2593"/>
      <c r="C2593"/>
      <c r="D2593"/>
      <c r="E2593"/>
      <c r="F2593"/>
      <c r="G2593"/>
      <c r="H2593"/>
      <c r="I2593"/>
      <c r="J2593"/>
      <c r="K2593"/>
    </row>
    <row r="2594" spans="1:11" x14ac:dyDescent="0.3">
      <c r="A2594"/>
      <c r="B2594"/>
      <c r="C2594"/>
      <c r="D2594"/>
      <c r="E2594"/>
      <c r="F2594"/>
      <c r="G2594"/>
      <c r="H2594"/>
      <c r="I2594"/>
      <c r="J2594"/>
      <c r="K2594"/>
    </row>
    <row r="2595" spans="1:11" x14ac:dyDescent="0.3">
      <c r="A2595"/>
      <c r="B2595"/>
      <c r="C2595"/>
      <c r="D2595"/>
      <c r="E2595"/>
      <c r="F2595"/>
      <c r="G2595"/>
      <c r="H2595"/>
      <c r="I2595"/>
      <c r="J2595"/>
      <c r="K2595"/>
    </row>
    <row r="2596" spans="1:11" x14ac:dyDescent="0.3">
      <c r="A2596"/>
      <c r="B2596"/>
      <c r="C2596"/>
      <c r="D2596"/>
      <c r="E2596"/>
      <c r="F2596"/>
      <c r="G2596"/>
      <c r="H2596"/>
      <c r="I2596"/>
      <c r="J2596"/>
      <c r="K2596"/>
    </row>
    <row r="2597" spans="1:11" x14ac:dyDescent="0.3">
      <c r="A2597"/>
      <c r="B2597"/>
      <c r="C2597"/>
      <c r="D2597"/>
      <c r="E2597"/>
      <c r="F2597"/>
      <c r="G2597"/>
      <c r="H2597"/>
      <c r="I2597"/>
      <c r="J2597"/>
      <c r="K2597"/>
    </row>
    <row r="2598" spans="1:11" x14ac:dyDescent="0.3">
      <c r="A2598"/>
      <c r="B2598"/>
      <c r="C2598"/>
      <c r="D2598"/>
      <c r="E2598"/>
      <c r="F2598"/>
      <c r="G2598"/>
      <c r="H2598"/>
      <c r="I2598"/>
      <c r="J2598"/>
      <c r="K2598"/>
    </row>
    <row r="2599" spans="1:11" x14ac:dyDescent="0.3">
      <c r="A2599"/>
      <c r="B2599"/>
      <c r="C2599"/>
      <c r="D2599"/>
      <c r="E2599"/>
      <c r="F2599"/>
      <c r="G2599"/>
      <c r="H2599"/>
      <c r="I2599"/>
      <c r="J2599"/>
      <c r="K2599"/>
    </row>
    <row r="2600" spans="1:11" x14ac:dyDescent="0.3">
      <c r="A2600"/>
      <c r="B2600"/>
      <c r="C2600"/>
      <c r="D2600"/>
      <c r="E2600"/>
      <c r="F2600"/>
      <c r="G2600"/>
      <c r="H2600"/>
      <c r="I2600"/>
      <c r="J2600"/>
      <c r="K2600"/>
    </row>
    <row r="2601" spans="1:11" x14ac:dyDescent="0.3">
      <c r="A2601"/>
      <c r="B2601"/>
      <c r="C2601"/>
      <c r="D2601"/>
      <c r="E2601"/>
      <c r="F2601"/>
      <c r="G2601"/>
      <c r="H2601"/>
      <c r="I2601"/>
      <c r="J2601"/>
      <c r="K2601"/>
    </row>
    <row r="2602" spans="1:11" x14ac:dyDescent="0.3">
      <c r="A2602"/>
      <c r="B2602"/>
      <c r="C2602"/>
      <c r="D2602"/>
      <c r="E2602"/>
      <c r="F2602"/>
      <c r="G2602"/>
      <c r="H2602"/>
      <c r="I2602"/>
      <c r="J2602"/>
      <c r="K2602"/>
    </row>
    <row r="2603" spans="1:11" x14ac:dyDescent="0.3">
      <c r="A2603"/>
      <c r="B2603"/>
      <c r="C2603"/>
      <c r="D2603"/>
      <c r="E2603"/>
      <c r="F2603"/>
      <c r="G2603"/>
      <c r="H2603"/>
      <c r="I2603"/>
      <c r="J2603"/>
      <c r="K2603"/>
    </row>
    <row r="2604" spans="1:11" x14ac:dyDescent="0.3">
      <c r="A2604"/>
      <c r="B2604"/>
      <c r="C2604"/>
      <c r="D2604"/>
      <c r="E2604"/>
      <c r="F2604"/>
      <c r="G2604"/>
      <c r="H2604"/>
      <c r="I2604"/>
      <c r="J2604"/>
      <c r="K2604"/>
    </row>
    <row r="2605" spans="1:11" x14ac:dyDescent="0.3">
      <c r="A2605"/>
      <c r="B2605"/>
      <c r="C2605"/>
      <c r="D2605"/>
      <c r="E2605"/>
      <c r="F2605"/>
      <c r="G2605"/>
      <c r="H2605"/>
      <c r="I2605"/>
      <c r="J2605"/>
      <c r="K2605"/>
    </row>
    <row r="2606" spans="1:11" x14ac:dyDescent="0.3">
      <c r="A2606"/>
      <c r="B2606"/>
      <c r="C2606"/>
      <c r="D2606"/>
      <c r="E2606"/>
      <c r="F2606"/>
      <c r="G2606"/>
      <c r="H2606"/>
      <c r="I2606"/>
      <c r="J2606"/>
      <c r="K2606"/>
    </row>
    <row r="2607" spans="1:11" x14ac:dyDescent="0.3">
      <c r="A2607"/>
      <c r="B2607"/>
      <c r="C2607"/>
      <c r="D2607"/>
      <c r="E2607"/>
      <c r="F2607"/>
      <c r="G2607"/>
      <c r="H2607"/>
      <c r="I2607"/>
      <c r="J2607"/>
      <c r="K2607"/>
    </row>
    <row r="2608" spans="1:11" x14ac:dyDescent="0.3">
      <c r="A2608"/>
      <c r="B2608"/>
      <c r="C2608"/>
      <c r="D2608"/>
      <c r="E2608"/>
      <c r="F2608"/>
      <c r="G2608"/>
      <c r="H2608"/>
      <c r="I2608"/>
      <c r="J2608"/>
      <c r="K2608"/>
    </row>
    <row r="2609" spans="1:11" x14ac:dyDescent="0.3">
      <c r="A2609"/>
      <c r="B2609"/>
      <c r="C2609"/>
      <c r="D2609"/>
      <c r="E2609"/>
      <c r="F2609"/>
      <c r="G2609"/>
      <c r="H2609"/>
      <c r="I2609"/>
      <c r="J2609"/>
      <c r="K2609"/>
    </row>
    <row r="2610" spans="1:11" x14ac:dyDescent="0.3">
      <c r="A2610"/>
      <c r="B2610"/>
      <c r="C2610"/>
      <c r="D2610"/>
      <c r="E2610"/>
      <c r="F2610"/>
      <c r="G2610"/>
      <c r="H2610"/>
      <c r="I2610"/>
      <c r="J2610"/>
      <c r="K2610"/>
    </row>
    <row r="2611" spans="1:11" x14ac:dyDescent="0.3">
      <c r="A2611"/>
      <c r="B2611"/>
      <c r="C2611"/>
      <c r="D2611"/>
      <c r="E2611"/>
      <c r="F2611"/>
      <c r="G2611"/>
      <c r="H2611"/>
      <c r="I2611"/>
      <c r="J2611"/>
      <c r="K2611"/>
    </row>
    <row r="2612" spans="1:11" x14ac:dyDescent="0.3">
      <c r="A2612"/>
      <c r="B2612"/>
      <c r="C2612"/>
      <c r="D2612"/>
      <c r="E2612"/>
      <c r="F2612"/>
      <c r="G2612"/>
      <c r="H2612"/>
      <c r="I2612"/>
      <c r="J2612"/>
      <c r="K2612"/>
    </row>
    <row r="2613" spans="1:11" x14ac:dyDescent="0.3">
      <c r="A2613"/>
      <c r="B2613"/>
      <c r="C2613"/>
      <c r="D2613"/>
      <c r="E2613"/>
      <c r="F2613"/>
      <c r="G2613"/>
      <c r="H2613"/>
      <c r="I2613"/>
      <c r="J2613"/>
      <c r="K2613"/>
    </row>
    <row r="2614" spans="1:11" x14ac:dyDescent="0.3">
      <c r="A2614"/>
      <c r="B2614"/>
      <c r="C2614"/>
      <c r="D2614"/>
      <c r="E2614"/>
      <c r="F2614"/>
      <c r="G2614"/>
      <c r="H2614"/>
      <c r="I2614"/>
      <c r="J2614"/>
      <c r="K2614"/>
    </row>
    <row r="2615" spans="1:11" x14ac:dyDescent="0.3">
      <c r="A2615"/>
      <c r="B2615"/>
      <c r="C2615"/>
      <c r="D2615"/>
      <c r="E2615"/>
      <c r="F2615"/>
      <c r="G2615"/>
      <c r="H2615"/>
      <c r="I2615"/>
      <c r="J2615"/>
      <c r="K2615"/>
    </row>
    <row r="2616" spans="1:11" x14ac:dyDescent="0.3">
      <c r="A2616"/>
      <c r="B2616"/>
      <c r="C2616"/>
      <c r="D2616"/>
      <c r="E2616"/>
      <c r="F2616"/>
      <c r="G2616"/>
      <c r="H2616"/>
      <c r="I2616"/>
      <c r="J2616"/>
      <c r="K2616"/>
    </row>
    <row r="2617" spans="1:11" x14ac:dyDescent="0.3">
      <c r="A2617"/>
      <c r="B2617"/>
      <c r="C2617"/>
      <c r="D2617"/>
      <c r="E2617"/>
      <c r="F2617"/>
      <c r="G2617"/>
      <c r="H2617"/>
      <c r="I2617"/>
      <c r="J2617"/>
      <c r="K2617"/>
    </row>
    <row r="2618" spans="1:11" x14ac:dyDescent="0.3">
      <c r="A2618"/>
      <c r="B2618"/>
      <c r="C2618"/>
      <c r="D2618"/>
      <c r="E2618"/>
      <c r="F2618"/>
      <c r="G2618"/>
      <c r="H2618"/>
      <c r="I2618"/>
      <c r="J2618"/>
      <c r="K2618"/>
    </row>
    <row r="2619" spans="1:11" x14ac:dyDescent="0.3">
      <c r="A2619"/>
      <c r="B2619"/>
      <c r="C2619"/>
      <c r="D2619"/>
      <c r="E2619"/>
      <c r="F2619"/>
      <c r="G2619"/>
      <c r="H2619"/>
      <c r="I2619"/>
      <c r="J2619"/>
      <c r="K2619"/>
    </row>
    <row r="2620" spans="1:11" x14ac:dyDescent="0.3">
      <c r="A2620"/>
      <c r="B2620"/>
      <c r="C2620"/>
      <c r="D2620"/>
      <c r="E2620"/>
      <c r="F2620"/>
      <c r="G2620"/>
      <c r="H2620"/>
      <c r="I2620"/>
      <c r="J2620"/>
      <c r="K2620"/>
    </row>
    <row r="2621" spans="1:11" x14ac:dyDescent="0.3">
      <c r="A2621"/>
      <c r="B2621"/>
      <c r="C2621"/>
      <c r="D2621"/>
      <c r="E2621"/>
      <c r="F2621"/>
      <c r="G2621"/>
      <c r="H2621"/>
      <c r="I2621"/>
      <c r="J2621"/>
      <c r="K2621"/>
    </row>
    <row r="2622" spans="1:11" x14ac:dyDescent="0.3">
      <c r="A2622"/>
      <c r="B2622"/>
      <c r="C2622"/>
      <c r="D2622"/>
      <c r="E2622"/>
      <c r="F2622"/>
      <c r="G2622"/>
      <c r="H2622"/>
      <c r="I2622"/>
      <c r="J2622"/>
      <c r="K2622"/>
    </row>
    <row r="2623" spans="1:11" x14ac:dyDescent="0.3">
      <c r="A2623"/>
      <c r="B2623"/>
      <c r="C2623"/>
      <c r="D2623"/>
      <c r="E2623"/>
      <c r="F2623"/>
      <c r="G2623"/>
      <c r="H2623"/>
      <c r="I2623"/>
      <c r="J2623"/>
      <c r="K2623"/>
    </row>
    <row r="2624" spans="1:11" x14ac:dyDescent="0.3">
      <c r="A2624"/>
      <c r="B2624"/>
      <c r="C2624"/>
      <c r="D2624"/>
      <c r="E2624"/>
      <c r="F2624"/>
      <c r="G2624"/>
      <c r="H2624"/>
      <c r="I2624"/>
      <c r="J2624"/>
      <c r="K2624"/>
    </row>
    <row r="2625" spans="1:11" x14ac:dyDescent="0.3">
      <c r="A2625"/>
      <c r="B2625"/>
      <c r="C2625"/>
      <c r="D2625"/>
      <c r="E2625"/>
      <c r="F2625"/>
      <c r="G2625"/>
      <c r="H2625"/>
      <c r="I2625"/>
      <c r="J2625"/>
      <c r="K2625"/>
    </row>
    <row r="2626" spans="1:11" x14ac:dyDescent="0.3">
      <c r="A2626"/>
      <c r="B2626"/>
      <c r="C2626"/>
      <c r="D2626"/>
      <c r="E2626"/>
      <c r="F2626"/>
      <c r="G2626"/>
      <c r="H2626"/>
      <c r="I2626"/>
      <c r="J2626"/>
      <c r="K2626"/>
    </row>
    <row r="2627" spans="1:11" x14ac:dyDescent="0.3">
      <c r="A2627"/>
      <c r="B2627"/>
      <c r="C2627"/>
      <c r="D2627"/>
      <c r="E2627"/>
      <c r="F2627"/>
      <c r="G2627"/>
      <c r="H2627"/>
      <c r="I2627"/>
      <c r="J2627"/>
      <c r="K2627"/>
    </row>
    <row r="2628" spans="1:11" x14ac:dyDescent="0.3">
      <c r="A2628"/>
      <c r="B2628"/>
      <c r="C2628"/>
      <c r="D2628"/>
      <c r="E2628"/>
      <c r="F2628"/>
      <c r="G2628"/>
      <c r="H2628"/>
      <c r="I2628"/>
      <c r="J2628"/>
      <c r="K2628"/>
    </row>
    <row r="2629" spans="1:11" x14ac:dyDescent="0.3">
      <c r="A2629"/>
      <c r="B2629"/>
      <c r="C2629"/>
      <c r="D2629"/>
      <c r="E2629"/>
      <c r="F2629"/>
      <c r="G2629"/>
      <c r="H2629"/>
      <c r="I2629"/>
      <c r="J2629"/>
      <c r="K2629"/>
    </row>
    <row r="2630" spans="1:11" x14ac:dyDescent="0.3">
      <c r="A2630"/>
      <c r="B2630"/>
      <c r="C2630"/>
      <c r="D2630"/>
      <c r="E2630"/>
      <c r="F2630"/>
      <c r="G2630"/>
      <c r="H2630"/>
      <c r="I2630"/>
      <c r="J2630"/>
      <c r="K2630"/>
    </row>
    <row r="2631" spans="1:11" x14ac:dyDescent="0.3">
      <c r="A2631"/>
      <c r="B2631"/>
      <c r="C2631"/>
      <c r="D2631"/>
      <c r="E2631"/>
      <c r="F2631"/>
      <c r="G2631"/>
      <c r="H2631"/>
      <c r="I2631"/>
      <c r="J2631"/>
      <c r="K2631"/>
    </row>
    <row r="2632" spans="1:11" x14ac:dyDescent="0.3">
      <c r="A2632"/>
      <c r="B2632"/>
      <c r="C2632"/>
      <c r="D2632"/>
      <c r="E2632"/>
      <c r="F2632"/>
      <c r="G2632"/>
      <c r="H2632"/>
      <c r="I2632"/>
      <c r="J2632"/>
      <c r="K2632"/>
    </row>
    <row r="2633" spans="1:11" x14ac:dyDescent="0.3">
      <c r="A2633"/>
      <c r="B2633"/>
      <c r="C2633"/>
      <c r="D2633"/>
      <c r="E2633"/>
      <c r="F2633"/>
      <c r="G2633"/>
      <c r="H2633"/>
      <c r="I2633"/>
      <c r="J2633"/>
      <c r="K2633"/>
    </row>
    <row r="2634" spans="1:11" x14ac:dyDescent="0.3">
      <c r="A2634"/>
      <c r="B2634"/>
      <c r="C2634"/>
      <c r="D2634"/>
      <c r="E2634"/>
      <c r="F2634"/>
      <c r="G2634"/>
      <c r="H2634"/>
      <c r="I2634"/>
      <c r="J2634"/>
      <c r="K2634"/>
    </row>
    <row r="2635" spans="1:11" x14ac:dyDescent="0.3">
      <c r="A2635"/>
      <c r="B2635"/>
      <c r="C2635"/>
      <c r="D2635"/>
      <c r="E2635"/>
      <c r="F2635"/>
      <c r="G2635"/>
      <c r="H2635"/>
      <c r="I2635"/>
      <c r="J2635"/>
      <c r="K2635"/>
    </row>
    <row r="2636" spans="1:11" x14ac:dyDescent="0.3">
      <c r="A2636"/>
      <c r="B2636"/>
      <c r="C2636"/>
      <c r="D2636"/>
      <c r="E2636"/>
      <c r="F2636"/>
      <c r="G2636"/>
      <c r="H2636"/>
      <c r="I2636"/>
      <c r="J2636"/>
      <c r="K2636"/>
    </row>
    <row r="2637" spans="1:11" x14ac:dyDescent="0.3">
      <c r="A2637"/>
      <c r="B2637"/>
      <c r="C2637"/>
      <c r="D2637"/>
      <c r="E2637"/>
      <c r="F2637"/>
      <c r="G2637"/>
      <c r="H2637"/>
      <c r="I2637"/>
      <c r="J2637"/>
      <c r="K2637"/>
    </row>
    <row r="2638" spans="1:11" x14ac:dyDescent="0.3">
      <c r="A2638"/>
      <c r="B2638"/>
      <c r="C2638"/>
      <c r="D2638"/>
      <c r="E2638"/>
      <c r="F2638"/>
      <c r="G2638"/>
      <c r="H2638"/>
      <c r="I2638"/>
      <c r="J2638"/>
      <c r="K2638"/>
    </row>
    <row r="2639" spans="1:11" x14ac:dyDescent="0.3">
      <c r="A2639"/>
      <c r="B2639"/>
      <c r="C2639"/>
      <c r="D2639"/>
      <c r="E2639"/>
      <c r="F2639"/>
      <c r="G2639"/>
      <c r="H2639"/>
      <c r="I2639"/>
      <c r="J2639"/>
      <c r="K2639"/>
    </row>
    <row r="2640" spans="1:11" x14ac:dyDescent="0.3">
      <c r="A2640"/>
      <c r="B2640"/>
      <c r="C2640"/>
      <c r="D2640"/>
      <c r="E2640"/>
      <c r="F2640"/>
      <c r="G2640"/>
      <c r="H2640"/>
      <c r="I2640"/>
      <c r="J2640"/>
      <c r="K2640"/>
    </row>
    <row r="2641" spans="1:11" x14ac:dyDescent="0.3">
      <c r="A2641"/>
      <c r="B2641"/>
      <c r="C2641"/>
      <c r="D2641"/>
      <c r="E2641"/>
      <c r="F2641"/>
      <c r="G2641"/>
      <c r="H2641"/>
      <c r="I2641"/>
      <c r="J2641"/>
      <c r="K2641"/>
    </row>
    <row r="2642" spans="1:11" x14ac:dyDescent="0.3">
      <c r="A2642"/>
      <c r="B2642"/>
      <c r="C2642"/>
      <c r="D2642"/>
      <c r="E2642"/>
      <c r="F2642"/>
      <c r="G2642"/>
      <c r="H2642"/>
      <c r="I2642"/>
      <c r="J2642"/>
      <c r="K2642"/>
    </row>
    <row r="2643" spans="1:11" x14ac:dyDescent="0.3">
      <c r="A2643"/>
      <c r="B2643"/>
      <c r="C2643"/>
      <c r="D2643"/>
      <c r="E2643"/>
      <c r="F2643"/>
      <c r="G2643"/>
      <c r="H2643"/>
      <c r="I2643"/>
      <c r="J2643"/>
      <c r="K2643"/>
    </row>
    <row r="2644" spans="1:11" x14ac:dyDescent="0.3">
      <c r="A2644"/>
      <c r="B2644"/>
      <c r="C2644"/>
      <c r="D2644"/>
      <c r="E2644"/>
      <c r="F2644"/>
      <c r="G2644"/>
      <c r="H2644"/>
      <c r="I2644"/>
      <c r="J2644"/>
      <c r="K2644"/>
    </row>
    <row r="2645" spans="1:11" x14ac:dyDescent="0.3">
      <c r="A2645"/>
      <c r="B2645"/>
      <c r="C2645"/>
      <c r="D2645"/>
      <c r="E2645"/>
      <c r="F2645"/>
      <c r="G2645"/>
      <c r="H2645"/>
      <c r="I2645"/>
      <c r="J2645"/>
      <c r="K2645"/>
    </row>
    <row r="2646" spans="1:11" x14ac:dyDescent="0.3">
      <c r="A2646"/>
      <c r="B2646"/>
      <c r="C2646"/>
      <c r="D2646"/>
      <c r="E2646"/>
      <c r="F2646"/>
      <c r="G2646"/>
      <c r="H2646"/>
      <c r="I2646"/>
      <c r="J2646"/>
      <c r="K2646"/>
    </row>
    <row r="2647" spans="1:11" x14ac:dyDescent="0.3">
      <c r="A2647"/>
      <c r="B2647"/>
      <c r="C2647"/>
      <c r="D2647"/>
      <c r="E2647"/>
      <c r="F2647"/>
      <c r="G2647"/>
      <c r="H2647"/>
      <c r="I2647"/>
      <c r="J2647"/>
      <c r="K2647"/>
    </row>
    <row r="2648" spans="1:11" x14ac:dyDescent="0.3">
      <c r="A2648"/>
      <c r="B2648"/>
      <c r="C2648"/>
      <c r="D2648"/>
      <c r="E2648"/>
      <c r="F2648"/>
      <c r="G2648"/>
      <c r="H2648"/>
      <c r="I2648"/>
      <c r="J2648"/>
      <c r="K2648"/>
    </row>
    <row r="2649" spans="1:11" x14ac:dyDescent="0.3">
      <c r="A2649"/>
      <c r="B2649"/>
      <c r="C2649"/>
      <c r="D2649"/>
      <c r="E2649"/>
      <c r="F2649"/>
      <c r="G2649"/>
      <c r="H2649"/>
      <c r="I2649"/>
      <c r="J2649"/>
      <c r="K2649"/>
    </row>
    <row r="2650" spans="1:11" x14ac:dyDescent="0.3">
      <c r="A2650"/>
      <c r="B2650"/>
      <c r="C2650"/>
      <c r="D2650"/>
      <c r="E2650"/>
      <c r="F2650"/>
      <c r="G2650"/>
      <c r="H2650"/>
      <c r="I2650"/>
      <c r="J2650"/>
      <c r="K2650"/>
    </row>
    <row r="2651" spans="1:11" x14ac:dyDescent="0.3">
      <c r="A2651"/>
      <c r="B2651"/>
      <c r="C2651"/>
      <c r="D2651"/>
      <c r="E2651"/>
      <c r="F2651"/>
      <c r="G2651"/>
      <c r="H2651"/>
      <c r="I2651"/>
      <c r="J2651"/>
      <c r="K2651"/>
    </row>
    <row r="2652" spans="1:11" x14ac:dyDescent="0.3">
      <c r="A2652"/>
      <c r="B2652"/>
      <c r="C2652"/>
      <c r="D2652"/>
      <c r="E2652"/>
      <c r="F2652"/>
      <c r="G2652"/>
      <c r="H2652"/>
      <c r="I2652"/>
      <c r="J2652"/>
      <c r="K2652"/>
    </row>
    <row r="2653" spans="1:11" x14ac:dyDescent="0.3">
      <c r="A2653"/>
      <c r="B2653"/>
      <c r="C2653"/>
      <c r="D2653"/>
      <c r="E2653"/>
      <c r="F2653"/>
      <c r="G2653"/>
      <c r="H2653"/>
      <c r="I2653"/>
      <c r="J2653"/>
      <c r="K2653"/>
    </row>
    <row r="2654" spans="1:11" x14ac:dyDescent="0.3">
      <c r="A2654"/>
      <c r="B2654"/>
      <c r="C2654"/>
      <c r="D2654"/>
      <c r="E2654"/>
      <c r="F2654"/>
      <c r="G2654"/>
      <c r="H2654"/>
      <c r="I2654"/>
      <c r="J2654"/>
      <c r="K2654"/>
    </row>
    <row r="2655" spans="1:11" x14ac:dyDescent="0.3">
      <c r="A2655"/>
      <c r="B2655"/>
      <c r="C2655"/>
      <c r="D2655"/>
      <c r="E2655"/>
      <c r="F2655"/>
      <c r="G2655"/>
      <c r="H2655"/>
      <c r="I2655"/>
      <c r="J2655"/>
      <c r="K2655"/>
    </row>
    <row r="2656" spans="1:11" x14ac:dyDescent="0.3">
      <c r="A2656"/>
      <c r="B2656"/>
      <c r="C2656"/>
      <c r="D2656"/>
      <c r="E2656"/>
      <c r="F2656"/>
      <c r="G2656"/>
      <c r="H2656"/>
      <c r="I2656"/>
      <c r="J2656"/>
      <c r="K2656"/>
    </row>
    <row r="2657" spans="1:11" x14ac:dyDescent="0.3">
      <c r="A2657"/>
      <c r="B2657"/>
      <c r="C2657"/>
      <c r="D2657"/>
      <c r="E2657"/>
      <c r="F2657"/>
      <c r="G2657"/>
      <c r="H2657"/>
      <c r="I2657"/>
      <c r="J2657"/>
      <c r="K2657"/>
    </row>
    <row r="2658" spans="1:11" x14ac:dyDescent="0.3">
      <c r="A2658"/>
      <c r="B2658"/>
      <c r="C2658"/>
      <c r="D2658"/>
      <c r="E2658"/>
      <c r="F2658"/>
      <c r="G2658"/>
      <c r="H2658"/>
      <c r="I2658"/>
      <c r="J2658"/>
      <c r="K2658"/>
    </row>
    <row r="2659" spans="1:11" x14ac:dyDescent="0.3">
      <c r="A2659"/>
      <c r="B2659"/>
      <c r="C2659"/>
      <c r="D2659"/>
      <c r="E2659"/>
      <c r="F2659"/>
      <c r="G2659"/>
      <c r="H2659"/>
      <c r="I2659"/>
      <c r="J2659"/>
      <c r="K2659"/>
    </row>
    <row r="2660" spans="1:11" x14ac:dyDescent="0.3">
      <c r="A2660"/>
      <c r="B2660"/>
      <c r="C2660"/>
      <c r="D2660"/>
      <c r="E2660"/>
      <c r="F2660"/>
      <c r="G2660"/>
      <c r="H2660"/>
      <c r="I2660"/>
      <c r="J2660"/>
      <c r="K2660"/>
    </row>
    <row r="2661" spans="1:11" x14ac:dyDescent="0.3">
      <c r="A2661"/>
      <c r="B2661"/>
      <c r="C2661"/>
      <c r="D2661"/>
      <c r="E2661"/>
      <c r="F2661"/>
      <c r="G2661"/>
      <c r="H2661"/>
      <c r="I2661"/>
      <c r="J2661"/>
      <c r="K2661"/>
    </row>
    <row r="2662" spans="1:11" x14ac:dyDescent="0.3">
      <c r="A2662"/>
      <c r="B2662"/>
      <c r="C2662"/>
      <c r="D2662"/>
      <c r="E2662"/>
      <c r="F2662"/>
      <c r="G2662"/>
      <c r="H2662"/>
      <c r="I2662"/>
      <c r="J2662"/>
      <c r="K2662"/>
    </row>
    <row r="2663" spans="1:11" x14ac:dyDescent="0.3">
      <c r="A2663"/>
      <c r="B2663"/>
      <c r="C2663"/>
      <c r="D2663"/>
      <c r="E2663"/>
      <c r="F2663"/>
      <c r="G2663"/>
      <c r="H2663"/>
      <c r="I2663"/>
      <c r="J2663"/>
      <c r="K2663"/>
    </row>
    <row r="2664" spans="1:11" x14ac:dyDescent="0.3">
      <c r="A2664"/>
      <c r="B2664"/>
      <c r="C2664"/>
      <c r="D2664"/>
      <c r="E2664"/>
      <c r="F2664"/>
      <c r="G2664"/>
      <c r="H2664"/>
      <c r="I2664"/>
      <c r="J2664"/>
      <c r="K2664"/>
    </row>
    <row r="2665" spans="1:11" x14ac:dyDescent="0.3">
      <c r="A2665"/>
      <c r="B2665"/>
      <c r="C2665"/>
      <c r="D2665"/>
      <c r="E2665"/>
      <c r="F2665"/>
      <c r="G2665"/>
      <c r="H2665"/>
      <c r="I2665"/>
      <c r="J2665"/>
      <c r="K2665"/>
    </row>
    <row r="2666" spans="1:11" x14ac:dyDescent="0.3">
      <c r="A2666"/>
      <c r="B2666"/>
      <c r="C2666"/>
      <c r="D2666"/>
      <c r="E2666"/>
      <c r="F2666"/>
      <c r="G2666"/>
      <c r="H2666"/>
      <c r="I2666"/>
      <c r="J2666"/>
      <c r="K2666"/>
    </row>
    <row r="2667" spans="1:11" x14ac:dyDescent="0.3">
      <c r="A2667"/>
      <c r="B2667"/>
      <c r="C2667"/>
      <c r="D2667"/>
      <c r="E2667"/>
      <c r="F2667"/>
      <c r="G2667"/>
      <c r="H2667"/>
      <c r="I2667"/>
      <c r="J2667"/>
      <c r="K2667"/>
    </row>
    <row r="2668" spans="1:11" x14ac:dyDescent="0.3">
      <c r="A2668"/>
      <c r="B2668"/>
      <c r="C2668"/>
      <c r="D2668"/>
      <c r="E2668"/>
      <c r="F2668"/>
      <c r="G2668"/>
      <c r="H2668"/>
      <c r="I2668"/>
      <c r="J2668"/>
      <c r="K2668"/>
    </row>
    <row r="2669" spans="1:11" x14ac:dyDescent="0.3">
      <c r="A2669"/>
      <c r="B2669"/>
      <c r="C2669"/>
      <c r="D2669"/>
      <c r="E2669"/>
      <c r="F2669"/>
      <c r="G2669"/>
      <c r="H2669"/>
      <c r="I2669"/>
      <c r="J2669"/>
      <c r="K2669"/>
    </row>
    <row r="2670" spans="1:11" x14ac:dyDescent="0.3">
      <c r="A2670"/>
      <c r="B2670"/>
      <c r="C2670"/>
      <c r="D2670"/>
      <c r="E2670"/>
      <c r="F2670"/>
      <c r="G2670"/>
      <c r="H2670"/>
      <c r="I2670"/>
      <c r="J2670"/>
      <c r="K2670"/>
    </row>
    <row r="2671" spans="1:11" x14ac:dyDescent="0.3">
      <c r="A2671"/>
      <c r="B2671"/>
      <c r="C2671"/>
      <c r="D2671"/>
      <c r="E2671"/>
      <c r="F2671"/>
      <c r="G2671"/>
      <c r="H2671"/>
      <c r="I2671"/>
      <c r="J2671"/>
      <c r="K2671"/>
    </row>
    <row r="2672" spans="1:11" x14ac:dyDescent="0.3">
      <c r="A2672"/>
      <c r="B2672"/>
      <c r="C2672"/>
      <c r="D2672"/>
      <c r="E2672"/>
      <c r="F2672"/>
      <c r="G2672"/>
      <c r="H2672"/>
      <c r="I2672"/>
      <c r="J2672"/>
      <c r="K2672"/>
    </row>
    <row r="2673" spans="1:11" x14ac:dyDescent="0.3">
      <c r="A2673"/>
      <c r="B2673"/>
      <c r="C2673"/>
      <c r="D2673"/>
      <c r="E2673"/>
      <c r="F2673"/>
      <c r="G2673"/>
      <c r="H2673"/>
      <c r="I2673"/>
      <c r="J2673"/>
      <c r="K2673"/>
    </row>
    <row r="2674" spans="1:11" x14ac:dyDescent="0.3">
      <c r="A2674"/>
      <c r="B2674"/>
      <c r="C2674"/>
      <c r="D2674"/>
      <c r="E2674"/>
      <c r="F2674"/>
      <c r="G2674"/>
      <c r="H2674"/>
      <c r="I2674"/>
      <c r="J2674"/>
      <c r="K2674"/>
    </row>
    <row r="2675" spans="1:11" x14ac:dyDescent="0.3">
      <c r="A2675"/>
      <c r="B2675"/>
      <c r="C2675"/>
      <c r="D2675"/>
      <c r="E2675"/>
      <c r="F2675"/>
      <c r="G2675"/>
      <c r="H2675"/>
      <c r="I2675"/>
      <c r="J2675"/>
      <c r="K2675"/>
    </row>
    <row r="2676" spans="1:11" x14ac:dyDescent="0.3">
      <c r="A2676"/>
      <c r="B2676"/>
      <c r="C2676"/>
      <c r="D2676"/>
      <c r="E2676"/>
      <c r="F2676"/>
      <c r="G2676"/>
      <c r="H2676"/>
      <c r="I2676"/>
      <c r="J2676"/>
      <c r="K2676"/>
    </row>
    <row r="2677" spans="1:11" x14ac:dyDescent="0.3">
      <c r="A2677"/>
      <c r="B2677"/>
      <c r="C2677"/>
      <c r="D2677"/>
      <c r="E2677"/>
      <c r="F2677"/>
      <c r="G2677"/>
      <c r="H2677"/>
      <c r="I2677"/>
      <c r="J2677"/>
      <c r="K2677"/>
    </row>
    <row r="2678" spans="1:11" x14ac:dyDescent="0.3">
      <c r="A2678"/>
      <c r="B2678"/>
      <c r="C2678"/>
      <c r="D2678"/>
      <c r="E2678"/>
      <c r="F2678"/>
      <c r="G2678"/>
      <c r="H2678"/>
      <c r="I2678"/>
      <c r="J2678"/>
      <c r="K2678"/>
    </row>
    <row r="2679" spans="1:11" x14ac:dyDescent="0.3">
      <c r="A2679"/>
      <c r="B2679"/>
      <c r="C2679"/>
      <c r="D2679"/>
      <c r="E2679"/>
      <c r="F2679"/>
      <c r="G2679"/>
      <c r="H2679"/>
      <c r="I2679"/>
      <c r="J2679"/>
      <c r="K2679"/>
    </row>
    <row r="2680" spans="1:11" x14ac:dyDescent="0.3">
      <c r="A2680"/>
      <c r="B2680"/>
      <c r="C2680"/>
      <c r="D2680"/>
      <c r="E2680"/>
      <c r="F2680"/>
      <c r="G2680"/>
      <c r="H2680"/>
      <c r="I2680"/>
      <c r="J2680"/>
      <c r="K2680"/>
    </row>
    <row r="2681" spans="1:11" x14ac:dyDescent="0.3">
      <c r="A2681"/>
      <c r="B2681"/>
      <c r="C2681"/>
      <c r="D2681"/>
      <c r="E2681"/>
      <c r="F2681"/>
      <c r="G2681"/>
      <c r="H2681"/>
      <c r="I2681"/>
      <c r="J2681"/>
      <c r="K2681"/>
    </row>
    <row r="2682" spans="1:11" x14ac:dyDescent="0.3">
      <c r="A2682"/>
      <c r="B2682"/>
      <c r="C2682"/>
      <c r="D2682"/>
      <c r="E2682"/>
      <c r="F2682"/>
      <c r="G2682"/>
      <c r="H2682"/>
      <c r="I2682"/>
      <c r="J2682"/>
      <c r="K2682"/>
    </row>
    <row r="2683" spans="1:11" x14ac:dyDescent="0.3">
      <c r="A2683"/>
      <c r="B2683"/>
      <c r="C2683"/>
      <c r="D2683"/>
      <c r="E2683"/>
      <c r="F2683"/>
      <c r="G2683"/>
      <c r="H2683"/>
      <c r="I2683"/>
      <c r="J2683"/>
      <c r="K2683"/>
    </row>
    <row r="2684" spans="1:11" x14ac:dyDescent="0.3">
      <c r="A2684"/>
      <c r="B2684"/>
      <c r="C2684"/>
      <c r="D2684"/>
      <c r="E2684"/>
      <c r="F2684"/>
      <c r="G2684"/>
      <c r="H2684"/>
      <c r="I2684"/>
      <c r="J2684"/>
      <c r="K2684"/>
    </row>
    <row r="2685" spans="1:11" x14ac:dyDescent="0.3">
      <c r="A2685"/>
      <c r="B2685"/>
      <c r="C2685"/>
      <c r="D2685"/>
      <c r="E2685"/>
      <c r="F2685"/>
      <c r="G2685"/>
      <c r="H2685"/>
      <c r="I2685"/>
      <c r="J2685"/>
      <c r="K2685"/>
    </row>
    <row r="2686" spans="1:11" x14ac:dyDescent="0.3">
      <c r="A2686"/>
      <c r="B2686"/>
      <c r="C2686"/>
      <c r="D2686"/>
      <c r="E2686"/>
      <c r="F2686"/>
      <c r="G2686"/>
      <c r="H2686"/>
      <c r="I2686"/>
      <c r="J2686"/>
      <c r="K2686"/>
    </row>
    <row r="2687" spans="1:11" x14ac:dyDescent="0.3">
      <c r="A2687"/>
      <c r="B2687"/>
      <c r="C2687"/>
      <c r="D2687"/>
      <c r="E2687"/>
      <c r="F2687"/>
      <c r="G2687"/>
      <c r="H2687"/>
      <c r="I2687"/>
      <c r="J2687"/>
      <c r="K2687"/>
    </row>
    <row r="2688" spans="1:11" x14ac:dyDescent="0.3">
      <c r="A2688"/>
      <c r="B2688"/>
      <c r="C2688"/>
      <c r="D2688"/>
      <c r="E2688"/>
      <c r="F2688"/>
      <c r="G2688"/>
      <c r="H2688"/>
      <c r="I2688"/>
      <c r="J2688"/>
      <c r="K2688"/>
    </row>
    <row r="2689" spans="1:11" x14ac:dyDescent="0.3">
      <c r="A2689"/>
      <c r="B2689"/>
      <c r="C2689"/>
      <c r="D2689"/>
      <c r="E2689"/>
      <c r="F2689"/>
      <c r="G2689"/>
      <c r="H2689"/>
      <c r="I2689"/>
      <c r="J2689"/>
      <c r="K2689"/>
    </row>
    <row r="2690" spans="1:11" x14ac:dyDescent="0.3">
      <c r="A2690"/>
      <c r="B2690"/>
      <c r="C2690"/>
      <c r="D2690"/>
      <c r="E2690"/>
      <c r="F2690"/>
      <c r="G2690"/>
      <c r="H2690"/>
      <c r="I2690"/>
      <c r="J2690"/>
      <c r="K2690"/>
    </row>
    <row r="2691" spans="1:11" x14ac:dyDescent="0.3">
      <c r="A2691"/>
      <c r="B2691"/>
      <c r="C2691"/>
      <c r="D2691"/>
      <c r="E2691"/>
      <c r="F2691"/>
      <c r="G2691"/>
      <c r="H2691"/>
      <c r="I2691"/>
      <c r="J2691"/>
      <c r="K2691"/>
    </row>
    <row r="2692" spans="1:11" x14ac:dyDescent="0.3">
      <c r="A2692"/>
      <c r="B2692"/>
      <c r="C2692"/>
      <c r="D2692"/>
      <c r="E2692"/>
      <c r="F2692"/>
      <c r="G2692"/>
      <c r="H2692"/>
      <c r="I2692"/>
      <c r="J2692"/>
      <c r="K2692"/>
    </row>
    <row r="2693" spans="1:11" x14ac:dyDescent="0.3">
      <c r="A2693"/>
      <c r="B2693"/>
      <c r="C2693"/>
      <c r="D2693"/>
      <c r="E2693"/>
      <c r="F2693"/>
      <c r="G2693"/>
      <c r="H2693"/>
      <c r="I2693"/>
      <c r="J2693"/>
      <c r="K2693"/>
    </row>
    <row r="2694" spans="1:11" x14ac:dyDescent="0.3">
      <c r="A2694"/>
      <c r="B2694"/>
      <c r="C2694"/>
      <c r="D2694"/>
      <c r="E2694"/>
      <c r="F2694"/>
      <c r="G2694"/>
      <c r="H2694"/>
      <c r="I2694"/>
      <c r="J2694"/>
      <c r="K2694"/>
    </row>
    <row r="2695" spans="1:11" x14ac:dyDescent="0.3">
      <c r="A2695"/>
      <c r="B2695"/>
      <c r="C2695"/>
      <c r="D2695"/>
      <c r="E2695"/>
      <c r="F2695"/>
      <c r="G2695"/>
      <c r="H2695"/>
      <c r="I2695"/>
      <c r="J2695"/>
      <c r="K2695"/>
    </row>
    <row r="2696" spans="1:11" x14ac:dyDescent="0.3">
      <c r="A2696"/>
      <c r="B2696"/>
      <c r="C2696"/>
      <c r="D2696"/>
      <c r="E2696"/>
      <c r="F2696"/>
      <c r="G2696"/>
      <c r="H2696"/>
      <c r="I2696"/>
      <c r="J2696"/>
      <c r="K2696"/>
    </row>
    <row r="2697" spans="1:11" x14ac:dyDescent="0.3">
      <c r="A2697"/>
      <c r="B2697"/>
      <c r="C2697"/>
      <c r="D2697"/>
      <c r="E2697"/>
      <c r="F2697"/>
      <c r="G2697"/>
      <c r="H2697"/>
      <c r="I2697"/>
      <c r="J2697"/>
      <c r="K2697"/>
    </row>
    <row r="2698" spans="1:11" x14ac:dyDescent="0.3">
      <c r="A2698"/>
      <c r="B2698"/>
      <c r="C2698"/>
      <c r="D2698"/>
      <c r="E2698"/>
      <c r="F2698"/>
      <c r="G2698"/>
      <c r="H2698"/>
      <c r="I2698"/>
      <c r="J2698"/>
      <c r="K2698"/>
    </row>
    <row r="2699" spans="1:11" x14ac:dyDescent="0.3">
      <c r="A2699"/>
      <c r="B2699"/>
      <c r="C2699"/>
      <c r="D2699"/>
      <c r="E2699"/>
      <c r="F2699"/>
      <c r="G2699"/>
      <c r="H2699"/>
      <c r="I2699"/>
      <c r="J2699"/>
      <c r="K2699"/>
    </row>
    <row r="2700" spans="1:11" x14ac:dyDescent="0.3">
      <c r="A2700"/>
      <c r="B2700"/>
      <c r="C2700"/>
      <c r="D2700"/>
      <c r="E2700"/>
      <c r="F2700"/>
      <c r="G2700"/>
      <c r="H2700"/>
      <c r="I2700"/>
      <c r="J2700"/>
      <c r="K2700"/>
    </row>
    <row r="2701" spans="1:11" x14ac:dyDescent="0.3">
      <c r="A2701"/>
      <c r="B2701"/>
      <c r="C2701"/>
      <c r="D2701"/>
      <c r="E2701"/>
      <c r="F2701"/>
      <c r="G2701"/>
      <c r="H2701"/>
      <c r="I2701"/>
      <c r="J2701"/>
      <c r="K2701"/>
    </row>
    <row r="2702" spans="1:11" x14ac:dyDescent="0.3">
      <c r="A2702"/>
      <c r="B2702"/>
      <c r="C2702"/>
      <c r="D2702"/>
      <c r="E2702"/>
      <c r="F2702"/>
      <c r="G2702"/>
      <c r="H2702"/>
      <c r="I2702"/>
      <c r="J2702"/>
      <c r="K2702"/>
    </row>
    <row r="2703" spans="1:11" x14ac:dyDescent="0.3">
      <c r="A2703"/>
      <c r="B2703"/>
      <c r="C2703"/>
      <c r="D2703"/>
      <c r="E2703"/>
      <c r="F2703"/>
      <c r="G2703"/>
      <c r="H2703"/>
      <c r="I2703"/>
      <c r="J2703"/>
      <c r="K2703"/>
    </row>
    <row r="2704" spans="1:11" x14ac:dyDescent="0.3">
      <c r="A2704"/>
      <c r="B2704"/>
      <c r="C2704"/>
      <c r="D2704"/>
      <c r="E2704"/>
      <c r="F2704"/>
      <c r="G2704"/>
      <c r="H2704"/>
      <c r="I2704"/>
      <c r="J2704"/>
      <c r="K2704"/>
    </row>
    <row r="2705" spans="1:11" x14ac:dyDescent="0.3">
      <c r="A2705"/>
      <c r="B2705"/>
      <c r="C2705"/>
      <c r="D2705"/>
      <c r="E2705"/>
      <c r="F2705"/>
      <c r="G2705"/>
      <c r="H2705"/>
      <c r="I2705"/>
      <c r="J2705"/>
      <c r="K2705"/>
    </row>
    <row r="2706" spans="1:11" x14ac:dyDescent="0.3">
      <c r="A2706"/>
      <c r="B2706"/>
      <c r="C2706"/>
      <c r="D2706"/>
      <c r="E2706"/>
      <c r="F2706"/>
      <c r="G2706"/>
      <c r="H2706"/>
      <c r="I2706"/>
      <c r="J2706"/>
      <c r="K2706"/>
    </row>
    <row r="2707" spans="1:11" x14ac:dyDescent="0.3">
      <c r="A2707"/>
      <c r="B2707"/>
      <c r="C2707"/>
      <c r="D2707"/>
      <c r="E2707"/>
      <c r="F2707"/>
      <c r="G2707"/>
      <c r="H2707"/>
      <c r="I2707"/>
      <c r="J2707"/>
      <c r="K2707"/>
    </row>
    <row r="2708" spans="1:11" x14ac:dyDescent="0.3">
      <c r="A2708"/>
      <c r="B2708"/>
      <c r="C2708"/>
      <c r="D2708"/>
      <c r="E2708"/>
      <c r="F2708"/>
      <c r="G2708"/>
      <c r="H2708"/>
      <c r="I2708"/>
      <c r="J2708"/>
      <c r="K2708"/>
    </row>
    <row r="2709" spans="1:11" x14ac:dyDescent="0.3">
      <c r="A2709"/>
      <c r="B2709"/>
      <c r="C2709"/>
      <c r="D2709"/>
      <c r="E2709"/>
      <c r="F2709"/>
      <c r="G2709"/>
      <c r="H2709"/>
      <c r="I2709"/>
      <c r="J2709"/>
      <c r="K2709"/>
    </row>
    <row r="2710" spans="1:11" x14ac:dyDescent="0.3">
      <c r="A2710"/>
      <c r="B2710"/>
      <c r="C2710"/>
      <c r="D2710"/>
      <c r="E2710"/>
      <c r="F2710"/>
      <c r="G2710"/>
      <c r="H2710"/>
      <c r="I2710"/>
      <c r="J2710"/>
      <c r="K2710"/>
    </row>
    <row r="2711" spans="1:11" x14ac:dyDescent="0.3">
      <c r="A2711"/>
      <c r="B2711"/>
      <c r="C2711"/>
      <c r="D2711"/>
      <c r="E2711"/>
      <c r="F2711"/>
      <c r="G2711"/>
      <c r="H2711"/>
      <c r="I2711"/>
      <c r="J2711"/>
      <c r="K2711"/>
    </row>
    <row r="2712" spans="1:11" x14ac:dyDescent="0.3">
      <c r="A2712"/>
      <c r="B2712"/>
      <c r="C2712"/>
      <c r="D2712"/>
      <c r="E2712"/>
      <c r="F2712"/>
      <c r="G2712"/>
      <c r="H2712"/>
      <c r="I2712"/>
      <c r="J2712"/>
      <c r="K2712"/>
    </row>
    <row r="2713" spans="1:11" x14ac:dyDescent="0.3">
      <c r="A2713"/>
      <c r="B2713"/>
      <c r="C2713"/>
      <c r="D2713"/>
      <c r="E2713"/>
      <c r="F2713"/>
      <c r="G2713"/>
      <c r="H2713"/>
      <c r="I2713"/>
      <c r="J2713"/>
      <c r="K2713"/>
    </row>
    <row r="2714" spans="1:11" x14ac:dyDescent="0.3">
      <c r="A2714"/>
      <c r="B2714"/>
      <c r="C2714"/>
      <c r="D2714"/>
      <c r="E2714"/>
      <c r="F2714"/>
      <c r="G2714"/>
      <c r="H2714"/>
      <c r="I2714"/>
      <c r="J2714"/>
      <c r="K2714"/>
    </row>
    <row r="2715" spans="1:11" x14ac:dyDescent="0.3">
      <c r="A2715"/>
      <c r="B2715"/>
      <c r="C2715"/>
      <c r="D2715"/>
      <c r="E2715"/>
      <c r="F2715"/>
      <c r="G2715"/>
      <c r="H2715"/>
      <c r="I2715"/>
      <c r="J2715"/>
      <c r="K2715"/>
    </row>
    <row r="2716" spans="1:11" x14ac:dyDescent="0.3">
      <c r="A2716"/>
      <c r="B2716"/>
      <c r="C2716"/>
      <c r="D2716"/>
      <c r="E2716"/>
      <c r="F2716"/>
      <c r="G2716"/>
      <c r="H2716"/>
      <c r="I2716"/>
      <c r="J2716"/>
      <c r="K2716"/>
    </row>
    <row r="2717" spans="1:11" x14ac:dyDescent="0.3">
      <c r="A2717"/>
      <c r="B2717"/>
      <c r="C2717"/>
      <c r="D2717"/>
      <c r="E2717"/>
      <c r="F2717"/>
      <c r="G2717"/>
      <c r="H2717"/>
      <c r="I2717"/>
      <c r="J2717"/>
      <c r="K2717"/>
    </row>
    <row r="2718" spans="1:11" x14ac:dyDescent="0.3">
      <c r="A2718"/>
      <c r="B2718"/>
      <c r="C2718"/>
      <c r="D2718"/>
      <c r="E2718"/>
      <c r="F2718"/>
      <c r="G2718"/>
      <c r="H2718"/>
      <c r="I2718"/>
      <c r="J2718"/>
      <c r="K2718"/>
    </row>
    <row r="2719" spans="1:11" x14ac:dyDescent="0.3">
      <c r="A2719"/>
      <c r="B2719"/>
      <c r="C2719"/>
      <c r="D2719"/>
      <c r="E2719"/>
      <c r="F2719"/>
      <c r="G2719"/>
      <c r="H2719"/>
      <c r="I2719"/>
      <c r="J2719"/>
      <c r="K2719"/>
    </row>
    <row r="2720" spans="1:11" x14ac:dyDescent="0.3">
      <c r="A2720"/>
      <c r="B2720"/>
      <c r="C2720"/>
      <c r="D2720"/>
      <c r="E2720"/>
      <c r="F2720"/>
      <c r="G2720"/>
      <c r="H2720"/>
      <c r="I2720"/>
      <c r="J2720"/>
      <c r="K2720"/>
    </row>
    <row r="2721" spans="1:11" x14ac:dyDescent="0.3">
      <c r="A2721"/>
      <c r="B2721"/>
      <c r="C2721"/>
      <c r="D2721"/>
      <c r="E2721"/>
      <c r="F2721"/>
      <c r="G2721"/>
      <c r="H2721"/>
      <c r="I2721"/>
      <c r="J2721"/>
      <c r="K2721"/>
    </row>
    <row r="2722" spans="1:11" x14ac:dyDescent="0.3">
      <c r="A2722"/>
      <c r="B2722"/>
      <c r="C2722"/>
      <c r="D2722"/>
      <c r="E2722"/>
      <c r="F2722"/>
      <c r="G2722"/>
      <c r="H2722"/>
      <c r="I2722"/>
      <c r="J2722"/>
      <c r="K2722"/>
    </row>
    <row r="2723" spans="1:11" x14ac:dyDescent="0.3">
      <c r="A2723"/>
      <c r="B2723"/>
      <c r="C2723"/>
      <c r="D2723"/>
      <c r="E2723"/>
      <c r="F2723"/>
      <c r="G2723"/>
      <c r="H2723"/>
      <c r="I2723"/>
      <c r="J2723"/>
      <c r="K2723"/>
    </row>
    <row r="2724" spans="1:11" x14ac:dyDescent="0.3">
      <c r="A2724"/>
      <c r="B2724"/>
      <c r="C2724"/>
      <c r="D2724"/>
      <c r="E2724"/>
      <c r="F2724"/>
      <c r="G2724"/>
      <c r="H2724"/>
      <c r="I2724"/>
      <c r="J2724"/>
      <c r="K2724"/>
    </row>
    <row r="2725" spans="1:11" x14ac:dyDescent="0.3">
      <c r="A2725"/>
      <c r="B2725"/>
      <c r="C2725"/>
      <c r="D2725"/>
      <c r="E2725"/>
      <c r="F2725"/>
      <c r="G2725"/>
      <c r="H2725"/>
      <c r="I2725"/>
      <c r="J2725"/>
      <c r="K2725"/>
    </row>
    <row r="2726" spans="1:11" x14ac:dyDescent="0.3">
      <c r="A2726"/>
      <c r="B2726"/>
      <c r="C2726"/>
      <c r="D2726"/>
      <c r="E2726"/>
      <c r="F2726"/>
      <c r="G2726"/>
      <c r="H2726"/>
      <c r="I2726"/>
      <c r="J2726"/>
      <c r="K2726"/>
    </row>
    <row r="2727" spans="1:11" x14ac:dyDescent="0.3">
      <c r="A2727"/>
      <c r="B2727"/>
      <c r="C2727"/>
      <c r="D2727"/>
      <c r="E2727"/>
      <c r="F2727"/>
      <c r="G2727"/>
      <c r="H2727"/>
      <c r="I2727"/>
      <c r="J2727"/>
      <c r="K2727"/>
    </row>
    <row r="2728" spans="1:11" x14ac:dyDescent="0.3">
      <c r="A2728"/>
      <c r="B2728"/>
      <c r="C2728"/>
      <c r="D2728"/>
      <c r="E2728"/>
      <c r="F2728"/>
      <c r="G2728"/>
      <c r="H2728"/>
      <c r="I2728"/>
      <c r="J2728"/>
      <c r="K2728"/>
    </row>
    <row r="2729" spans="1:11" x14ac:dyDescent="0.3">
      <c r="A2729"/>
      <c r="B2729"/>
      <c r="C2729"/>
      <c r="D2729"/>
      <c r="E2729"/>
      <c r="F2729"/>
      <c r="G2729"/>
      <c r="H2729"/>
      <c r="I2729"/>
      <c r="J2729"/>
      <c r="K2729"/>
    </row>
    <row r="2730" spans="1:11" x14ac:dyDescent="0.3">
      <c r="A2730"/>
      <c r="B2730"/>
      <c r="C2730"/>
      <c r="D2730"/>
      <c r="E2730"/>
      <c r="F2730"/>
      <c r="G2730"/>
      <c r="H2730"/>
      <c r="I2730"/>
      <c r="J2730"/>
      <c r="K2730"/>
    </row>
    <row r="2731" spans="1:11" x14ac:dyDescent="0.3">
      <c r="A2731"/>
      <c r="B2731"/>
      <c r="C2731"/>
      <c r="D2731"/>
      <c r="E2731"/>
      <c r="F2731"/>
      <c r="G2731"/>
      <c r="H2731"/>
      <c r="I2731"/>
      <c r="J2731"/>
      <c r="K2731"/>
    </row>
    <row r="2732" spans="1:11" x14ac:dyDescent="0.3">
      <c r="A2732"/>
      <c r="B2732"/>
      <c r="C2732"/>
      <c r="D2732"/>
      <c r="E2732"/>
      <c r="F2732"/>
      <c r="G2732"/>
      <c r="H2732"/>
      <c r="I2732"/>
      <c r="J2732"/>
      <c r="K2732"/>
    </row>
    <row r="2733" spans="1:11" x14ac:dyDescent="0.3">
      <c r="A2733"/>
      <c r="B2733"/>
      <c r="C2733"/>
      <c r="D2733"/>
      <c r="E2733"/>
      <c r="F2733"/>
      <c r="G2733"/>
      <c r="H2733"/>
      <c r="I2733"/>
      <c r="J2733"/>
      <c r="K2733"/>
    </row>
    <row r="2734" spans="1:11" x14ac:dyDescent="0.3">
      <c r="A2734"/>
      <c r="B2734"/>
      <c r="C2734"/>
      <c r="D2734"/>
      <c r="E2734"/>
      <c r="F2734"/>
      <c r="G2734"/>
      <c r="H2734"/>
      <c r="I2734"/>
      <c r="J2734"/>
      <c r="K2734"/>
    </row>
    <row r="2735" spans="1:11" x14ac:dyDescent="0.3">
      <c r="A2735"/>
      <c r="B2735"/>
      <c r="C2735"/>
      <c r="D2735"/>
      <c r="E2735"/>
      <c r="F2735"/>
      <c r="G2735"/>
      <c r="H2735"/>
      <c r="I2735"/>
      <c r="J2735"/>
      <c r="K2735"/>
    </row>
    <row r="2736" spans="1:11" x14ac:dyDescent="0.3">
      <c r="A2736"/>
      <c r="B2736"/>
      <c r="C2736"/>
      <c r="D2736"/>
      <c r="E2736"/>
      <c r="F2736"/>
      <c r="G2736"/>
      <c r="H2736"/>
      <c r="I2736"/>
      <c r="J2736"/>
      <c r="K2736"/>
    </row>
    <row r="2737" spans="1:11" x14ac:dyDescent="0.3">
      <c r="A2737"/>
      <c r="B2737"/>
      <c r="C2737"/>
      <c r="D2737"/>
      <c r="E2737"/>
      <c r="F2737"/>
      <c r="G2737"/>
      <c r="H2737"/>
      <c r="I2737"/>
      <c r="J2737"/>
      <c r="K2737"/>
    </row>
    <row r="2738" spans="1:11" x14ac:dyDescent="0.3">
      <c r="A2738"/>
      <c r="B2738"/>
      <c r="C2738"/>
      <c r="D2738"/>
      <c r="E2738"/>
      <c r="F2738"/>
      <c r="G2738"/>
      <c r="H2738"/>
      <c r="I2738"/>
      <c r="J2738"/>
      <c r="K2738"/>
    </row>
    <row r="2739" spans="1:11" x14ac:dyDescent="0.3">
      <c r="A2739"/>
      <c r="B2739"/>
      <c r="C2739"/>
      <c r="D2739"/>
      <c r="E2739"/>
      <c r="F2739"/>
      <c r="G2739"/>
      <c r="H2739"/>
      <c r="I2739"/>
      <c r="J2739"/>
      <c r="K2739"/>
    </row>
    <row r="2740" spans="1:11" x14ac:dyDescent="0.3">
      <c r="A2740"/>
      <c r="B2740"/>
      <c r="C2740"/>
      <c r="D2740"/>
      <c r="E2740"/>
      <c r="F2740"/>
      <c r="G2740"/>
      <c r="H2740"/>
      <c r="I2740"/>
      <c r="J2740"/>
      <c r="K2740"/>
    </row>
    <row r="2741" spans="1:11" x14ac:dyDescent="0.3">
      <c r="A2741"/>
      <c r="B2741"/>
      <c r="C2741"/>
      <c r="D2741"/>
      <c r="E2741"/>
      <c r="F2741"/>
      <c r="G2741"/>
      <c r="H2741"/>
      <c r="I2741"/>
      <c r="J2741"/>
      <c r="K2741"/>
    </row>
    <row r="2742" spans="1:11" x14ac:dyDescent="0.3">
      <c r="A2742"/>
      <c r="B2742"/>
      <c r="C2742"/>
      <c r="D2742"/>
      <c r="E2742"/>
      <c r="F2742"/>
      <c r="G2742"/>
      <c r="H2742"/>
      <c r="I2742"/>
      <c r="J2742"/>
      <c r="K2742"/>
    </row>
    <row r="2743" spans="1:11" x14ac:dyDescent="0.3">
      <c r="A2743"/>
      <c r="B2743"/>
      <c r="C2743"/>
      <c r="D2743"/>
      <c r="E2743"/>
      <c r="F2743"/>
      <c r="G2743"/>
      <c r="H2743"/>
      <c r="I2743"/>
      <c r="J2743"/>
      <c r="K2743"/>
    </row>
    <row r="2744" spans="1:11" x14ac:dyDescent="0.3">
      <c r="A2744"/>
      <c r="B2744"/>
      <c r="C2744"/>
      <c r="D2744"/>
      <c r="E2744"/>
      <c r="F2744"/>
      <c r="G2744"/>
      <c r="H2744"/>
      <c r="I2744"/>
      <c r="J2744"/>
      <c r="K2744"/>
    </row>
    <row r="2745" spans="1:11" x14ac:dyDescent="0.3">
      <c r="A2745"/>
      <c r="B2745"/>
      <c r="C2745"/>
      <c r="D2745"/>
      <c r="E2745"/>
      <c r="F2745"/>
      <c r="G2745"/>
      <c r="H2745"/>
      <c r="I2745"/>
      <c r="J2745"/>
      <c r="K2745"/>
    </row>
    <row r="2746" spans="1:11" x14ac:dyDescent="0.3">
      <c r="A2746"/>
      <c r="B2746"/>
      <c r="C2746"/>
      <c r="D2746"/>
      <c r="E2746"/>
      <c r="F2746"/>
      <c r="G2746"/>
      <c r="H2746"/>
      <c r="I2746"/>
      <c r="J2746"/>
      <c r="K2746"/>
    </row>
    <row r="2747" spans="1:11" x14ac:dyDescent="0.3">
      <c r="A2747"/>
      <c r="B2747"/>
      <c r="C2747"/>
      <c r="D2747"/>
      <c r="E2747"/>
      <c r="F2747"/>
      <c r="G2747"/>
      <c r="H2747"/>
      <c r="I2747"/>
      <c r="J2747"/>
      <c r="K2747"/>
    </row>
    <row r="2748" spans="1:11" x14ac:dyDescent="0.3">
      <c r="A2748"/>
      <c r="B2748"/>
      <c r="C2748"/>
      <c r="D2748"/>
      <c r="E2748"/>
      <c r="F2748"/>
      <c r="G2748"/>
      <c r="H2748"/>
      <c r="I2748"/>
      <c r="J2748"/>
      <c r="K2748"/>
    </row>
    <row r="2749" spans="1:11" x14ac:dyDescent="0.3">
      <c r="A2749"/>
      <c r="B2749"/>
      <c r="C2749"/>
      <c r="D2749"/>
      <c r="E2749"/>
      <c r="F2749"/>
      <c r="G2749"/>
      <c r="H2749"/>
      <c r="I2749"/>
      <c r="J2749"/>
      <c r="K2749"/>
    </row>
    <row r="2750" spans="1:11" x14ac:dyDescent="0.3">
      <c r="A2750"/>
      <c r="B2750"/>
      <c r="C2750"/>
      <c r="D2750"/>
      <c r="E2750"/>
      <c r="F2750"/>
      <c r="G2750"/>
      <c r="H2750"/>
      <c r="I2750"/>
      <c r="J2750"/>
      <c r="K2750"/>
    </row>
    <row r="2751" spans="1:11" x14ac:dyDescent="0.3">
      <c r="A2751"/>
      <c r="B2751"/>
      <c r="C2751"/>
      <c r="D2751"/>
      <c r="E2751"/>
      <c r="F2751"/>
      <c r="G2751"/>
      <c r="H2751"/>
      <c r="I2751"/>
      <c r="J2751"/>
      <c r="K2751"/>
    </row>
    <row r="2752" spans="1:11" x14ac:dyDescent="0.3">
      <c r="A2752"/>
      <c r="B2752"/>
      <c r="C2752"/>
      <c r="D2752"/>
      <c r="E2752"/>
      <c r="F2752"/>
      <c r="G2752"/>
      <c r="H2752"/>
      <c r="I2752"/>
      <c r="J2752"/>
      <c r="K2752"/>
    </row>
    <row r="2753" spans="1:11" x14ac:dyDescent="0.3">
      <c r="A2753"/>
      <c r="B2753"/>
      <c r="C2753"/>
      <c r="D2753"/>
      <c r="E2753"/>
      <c r="F2753"/>
      <c r="G2753"/>
      <c r="H2753"/>
      <c r="I2753"/>
      <c r="J2753"/>
      <c r="K2753"/>
    </row>
    <row r="2754" spans="1:11" x14ac:dyDescent="0.3">
      <c r="A2754"/>
      <c r="B2754"/>
      <c r="C2754"/>
      <c r="D2754"/>
      <c r="E2754"/>
      <c r="F2754"/>
      <c r="G2754"/>
      <c r="H2754"/>
      <c r="I2754"/>
      <c r="J2754"/>
      <c r="K2754"/>
    </row>
    <row r="2755" spans="1:11" x14ac:dyDescent="0.3">
      <c r="A2755"/>
      <c r="B2755"/>
      <c r="C2755"/>
      <c r="D2755"/>
      <c r="E2755"/>
      <c r="F2755"/>
      <c r="G2755"/>
      <c r="H2755"/>
      <c r="I2755"/>
      <c r="J2755"/>
      <c r="K2755"/>
    </row>
    <row r="2756" spans="1:11" x14ac:dyDescent="0.3">
      <c r="A2756"/>
      <c r="B2756"/>
      <c r="C2756"/>
      <c r="D2756"/>
      <c r="E2756"/>
      <c r="F2756"/>
      <c r="G2756"/>
      <c r="H2756"/>
      <c r="I2756"/>
      <c r="J2756"/>
      <c r="K2756"/>
    </row>
    <row r="2757" spans="1:11" x14ac:dyDescent="0.3">
      <c r="A2757"/>
      <c r="B2757"/>
      <c r="C2757"/>
      <c r="D2757"/>
      <c r="E2757"/>
      <c r="F2757"/>
      <c r="G2757"/>
      <c r="H2757"/>
      <c r="I2757"/>
      <c r="J2757"/>
      <c r="K2757"/>
    </row>
    <row r="2758" spans="1:11" x14ac:dyDescent="0.3">
      <c r="A2758"/>
      <c r="B2758"/>
      <c r="C2758"/>
      <c r="D2758"/>
      <c r="E2758"/>
      <c r="F2758"/>
      <c r="G2758"/>
      <c r="H2758"/>
      <c r="I2758"/>
      <c r="J2758"/>
      <c r="K2758"/>
    </row>
    <row r="2759" spans="1:11" x14ac:dyDescent="0.3">
      <c r="A2759"/>
      <c r="B2759"/>
      <c r="C2759"/>
      <c r="D2759"/>
      <c r="E2759"/>
      <c r="F2759"/>
      <c r="G2759"/>
      <c r="H2759"/>
      <c r="I2759"/>
      <c r="J2759"/>
      <c r="K2759"/>
    </row>
    <row r="2760" spans="1:11" x14ac:dyDescent="0.3">
      <c r="A2760"/>
      <c r="B2760"/>
      <c r="C2760"/>
      <c r="D2760"/>
      <c r="E2760"/>
      <c r="F2760"/>
      <c r="G2760"/>
      <c r="H2760"/>
      <c r="I2760"/>
      <c r="J2760"/>
      <c r="K2760"/>
    </row>
    <row r="2761" spans="1:11" x14ac:dyDescent="0.3">
      <c r="A2761"/>
      <c r="B2761"/>
      <c r="C2761"/>
      <c r="D2761"/>
      <c r="E2761"/>
      <c r="F2761"/>
      <c r="G2761"/>
      <c r="H2761"/>
      <c r="I2761"/>
      <c r="J2761"/>
      <c r="K2761"/>
    </row>
    <row r="2762" spans="1:11" x14ac:dyDescent="0.3">
      <c r="A2762"/>
      <c r="B2762"/>
      <c r="C2762"/>
      <c r="D2762"/>
      <c r="E2762"/>
      <c r="F2762"/>
      <c r="G2762"/>
      <c r="H2762"/>
      <c r="I2762"/>
      <c r="J2762"/>
      <c r="K2762"/>
    </row>
    <row r="2763" spans="1:11" x14ac:dyDescent="0.3">
      <c r="A2763"/>
      <c r="B2763"/>
      <c r="C2763"/>
      <c r="D2763"/>
      <c r="E2763"/>
      <c r="F2763"/>
      <c r="G2763"/>
      <c r="H2763"/>
      <c r="I2763"/>
      <c r="J2763"/>
      <c r="K2763"/>
    </row>
    <row r="2764" spans="1:11" x14ac:dyDescent="0.3">
      <c r="A2764"/>
      <c r="B2764"/>
      <c r="C2764"/>
      <c r="D2764"/>
      <c r="E2764"/>
      <c r="F2764"/>
      <c r="G2764"/>
      <c r="H2764"/>
      <c r="I2764"/>
      <c r="J2764"/>
      <c r="K2764"/>
    </row>
    <row r="2765" spans="1:11" x14ac:dyDescent="0.3">
      <c r="A2765"/>
      <c r="B2765"/>
      <c r="C2765"/>
      <c r="D2765"/>
      <c r="E2765"/>
      <c r="F2765"/>
      <c r="G2765"/>
      <c r="H2765"/>
      <c r="I2765"/>
      <c r="J2765"/>
      <c r="K2765"/>
    </row>
    <row r="2766" spans="1:11" x14ac:dyDescent="0.3">
      <c r="A2766"/>
      <c r="B2766"/>
      <c r="C2766"/>
      <c r="D2766"/>
      <c r="E2766"/>
      <c r="F2766"/>
      <c r="G2766"/>
      <c r="H2766"/>
      <c r="I2766"/>
      <c r="J2766"/>
      <c r="K2766"/>
    </row>
    <row r="2767" spans="1:11" x14ac:dyDescent="0.3">
      <c r="A2767"/>
      <c r="B2767"/>
      <c r="C2767"/>
      <c r="D2767"/>
      <c r="E2767"/>
      <c r="F2767"/>
      <c r="G2767"/>
      <c r="H2767"/>
      <c r="I2767"/>
      <c r="J2767"/>
      <c r="K2767"/>
    </row>
    <row r="2768" spans="1:11" x14ac:dyDescent="0.3">
      <c r="A2768"/>
      <c r="B2768"/>
      <c r="C2768"/>
      <c r="D2768"/>
      <c r="E2768"/>
      <c r="F2768"/>
      <c r="G2768"/>
      <c r="H2768"/>
      <c r="I2768"/>
      <c r="J2768"/>
      <c r="K2768"/>
    </row>
    <row r="2769" spans="1:11" x14ac:dyDescent="0.3">
      <c r="A2769"/>
      <c r="B2769"/>
      <c r="C2769"/>
      <c r="D2769"/>
      <c r="E2769"/>
      <c r="F2769"/>
      <c r="G2769"/>
      <c r="H2769"/>
      <c r="I2769"/>
      <c r="J2769"/>
      <c r="K2769"/>
    </row>
    <row r="2770" spans="1:11" x14ac:dyDescent="0.3">
      <c r="A2770"/>
      <c r="B2770"/>
      <c r="C2770"/>
      <c r="D2770"/>
      <c r="E2770"/>
      <c r="F2770"/>
      <c r="G2770"/>
      <c r="H2770"/>
      <c r="I2770"/>
      <c r="J2770"/>
      <c r="K2770"/>
    </row>
    <row r="2771" spans="1:11" x14ac:dyDescent="0.3">
      <c r="A2771"/>
      <c r="B2771"/>
      <c r="C2771"/>
      <c r="D2771"/>
      <c r="E2771"/>
      <c r="F2771"/>
      <c r="G2771"/>
      <c r="H2771"/>
      <c r="I2771"/>
      <c r="J2771"/>
      <c r="K2771"/>
    </row>
    <row r="2772" spans="1:11" x14ac:dyDescent="0.3">
      <c r="A2772"/>
      <c r="B2772"/>
      <c r="C2772"/>
      <c r="D2772"/>
      <c r="E2772"/>
      <c r="F2772"/>
      <c r="G2772"/>
      <c r="H2772"/>
      <c r="I2772"/>
      <c r="J2772"/>
      <c r="K2772"/>
    </row>
    <row r="2773" spans="1:11" x14ac:dyDescent="0.3">
      <c r="A2773"/>
      <c r="B2773"/>
      <c r="C2773"/>
      <c r="D2773"/>
      <c r="E2773"/>
      <c r="F2773"/>
      <c r="G2773"/>
      <c r="H2773"/>
      <c r="I2773"/>
      <c r="J2773"/>
      <c r="K2773"/>
    </row>
    <row r="2774" spans="1:11" x14ac:dyDescent="0.3">
      <c r="A2774"/>
      <c r="B2774"/>
      <c r="C2774"/>
      <c r="D2774"/>
      <c r="E2774"/>
      <c r="F2774"/>
      <c r="G2774"/>
      <c r="H2774"/>
      <c r="I2774"/>
      <c r="J2774"/>
      <c r="K2774"/>
    </row>
    <row r="2775" spans="1:11" x14ac:dyDescent="0.3">
      <c r="A2775"/>
      <c r="B2775"/>
      <c r="C2775"/>
      <c r="D2775"/>
      <c r="E2775"/>
      <c r="F2775"/>
      <c r="G2775"/>
      <c r="H2775"/>
      <c r="I2775"/>
      <c r="J2775"/>
      <c r="K2775"/>
    </row>
    <row r="2776" spans="1:11" x14ac:dyDescent="0.3">
      <c r="A2776"/>
      <c r="B2776"/>
      <c r="C2776"/>
      <c r="D2776"/>
      <c r="E2776"/>
      <c r="F2776"/>
      <c r="G2776"/>
      <c r="H2776"/>
      <c r="I2776"/>
      <c r="J2776"/>
      <c r="K2776"/>
    </row>
    <row r="2777" spans="1:11" x14ac:dyDescent="0.3">
      <c r="A2777"/>
      <c r="B2777"/>
      <c r="C2777"/>
      <c r="D2777"/>
      <c r="E2777"/>
      <c r="F2777"/>
      <c r="G2777"/>
      <c r="H2777"/>
      <c r="I2777"/>
      <c r="J2777"/>
      <c r="K2777"/>
    </row>
    <row r="2778" spans="1:11" x14ac:dyDescent="0.3">
      <c r="A2778"/>
      <c r="B2778"/>
      <c r="C2778"/>
      <c r="D2778"/>
      <c r="E2778"/>
      <c r="F2778"/>
      <c r="G2778"/>
      <c r="H2778"/>
      <c r="I2778"/>
      <c r="J2778"/>
      <c r="K2778"/>
    </row>
    <row r="2779" spans="1:11" x14ac:dyDescent="0.3">
      <c r="A2779"/>
      <c r="B2779"/>
      <c r="C2779"/>
      <c r="D2779"/>
      <c r="E2779"/>
      <c r="F2779"/>
      <c r="G2779"/>
      <c r="H2779"/>
      <c r="I2779"/>
      <c r="J2779"/>
      <c r="K2779"/>
    </row>
    <row r="2780" spans="1:11" x14ac:dyDescent="0.3">
      <c r="A2780"/>
      <c r="B2780"/>
      <c r="C2780"/>
      <c r="D2780"/>
      <c r="E2780"/>
      <c r="F2780"/>
      <c r="G2780"/>
      <c r="H2780"/>
      <c r="I2780"/>
      <c r="J2780"/>
      <c r="K2780"/>
    </row>
    <row r="2781" spans="1:11" x14ac:dyDescent="0.3">
      <c r="A2781"/>
      <c r="B2781"/>
      <c r="C2781"/>
      <c r="D2781"/>
      <c r="E2781"/>
      <c r="F2781"/>
      <c r="G2781"/>
      <c r="H2781"/>
      <c r="I2781"/>
      <c r="J2781"/>
      <c r="K2781"/>
    </row>
    <row r="2782" spans="1:11" x14ac:dyDescent="0.3">
      <c r="A2782"/>
      <c r="B2782"/>
      <c r="C2782"/>
      <c r="D2782"/>
      <c r="E2782"/>
      <c r="F2782"/>
      <c r="G2782"/>
      <c r="H2782"/>
      <c r="I2782"/>
      <c r="J2782"/>
      <c r="K2782"/>
    </row>
    <row r="2783" spans="1:11" x14ac:dyDescent="0.3">
      <c r="A2783"/>
      <c r="B2783"/>
      <c r="C2783"/>
      <c r="D2783"/>
      <c r="E2783"/>
      <c r="F2783"/>
      <c r="G2783"/>
      <c r="H2783"/>
      <c r="I2783"/>
      <c r="J2783"/>
      <c r="K2783"/>
    </row>
    <row r="2784" spans="1:11" x14ac:dyDescent="0.3">
      <c r="A2784"/>
      <c r="B2784"/>
      <c r="C2784"/>
      <c r="D2784"/>
      <c r="E2784"/>
      <c r="F2784"/>
      <c r="G2784"/>
      <c r="H2784"/>
      <c r="I2784"/>
      <c r="J2784"/>
      <c r="K2784"/>
    </row>
    <row r="2785" spans="1:11" x14ac:dyDescent="0.3">
      <c r="A2785"/>
      <c r="B2785"/>
      <c r="C2785"/>
      <c r="D2785"/>
      <c r="E2785"/>
      <c r="F2785"/>
      <c r="G2785"/>
      <c r="H2785"/>
      <c r="I2785"/>
      <c r="J2785"/>
      <c r="K2785"/>
    </row>
    <row r="2786" spans="1:11" x14ac:dyDescent="0.3">
      <c r="A2786"/>
      <c r="B2786"/>
      <c r="C2786"/>
      <c r="D2786"/>
      <c r="E2786"/>
      <c r="F2786"/>
      <c r="G2786"/>
      <c r="H2786"/>
      <c r="I2786"/>
      <c r="J2786"/>
      <c r="K2786"/>
    </row>
    <row r="2787" spans="1:11" x14ac:dyDescent="0.3">
      <c r="A2787"/>
      <c r="B2787"/>
      <c r="C2787"/>
      <c r="D2787"/>
      <c r="E2787"/>
      <c r="F2787"/>
      <c r="G2787"/>
      <c r="H2787"/>
      <c r="I2787"/>
      <c r="J2787"/>
      <c r="K2787"/>
    </row>
    <row r="2788" spans="1:11" x14ac:dyDescent="0.3">
      <c r="A2788"/>
      <c r="B2788"/>
      <c r="C2788"/>
      <c r="D2788"/>
      <c r="E2788"/>
      <c r="F2788"/>
      <c r="G2788"/>
      <c r="H2788"/>
      <c r="I2788"/>
      <c r="J2788"/>
      <c r="K2788"/>
    </row>
    <row r="2789" spans="1:11" x14ac:dyDescent="0.3">
      <c r="A2789"/>
      <c r="B2789"/>
      <c r="C2789"/>
      <c r="D2789"/>
      <c r="E2789"/>
      <c r="F2789"/>
      <c r="G2789"/>
      <c r="H2789"/>
      <c r="I2789"/>
      <c r="J2789"/>
      <c r="K2789"/>
    </row>
    <row r="2790" spans="1:11" x14ac:dyDescent="0.3">
      <c r="A2790"/>
      <c r="B2790"/>
      <c r="C2790"/>
      <c r="D2790"/>
      <c r="E2790"/>
      <c r="F2790"/>
      <c r="G2790"/>
      <c r="H2790"/>
      <c r="I2790"/>
      <c r="J2790"/>
      <c r="K2790"/>
    </row>
    <row r="2791" spans="1:11" x14ac:dyDescent="0.3">
      <c r="A2791"/>
      <c r="B2791"/>
      <c r="C2791"/>
      <c r="D2791"/>
      <c r="E2791"/>
      <c r="F2791"/>
      <c r="G2791"/>
      <c r="H2791"/>
      <c r="I2791"/>
      <c r="J2791"/>
      <c r="K2791"/>
    </row>
    <row r="2792" spans="1:11" x14ac:dyDescent="0.3">
      <c r="A2792"/>
      <c r="B2792"/>
      <c r="C2792"/>
      <c r="D2792"/>
      <c r="E2792"/>
      <c r="F2792"/>
      <c r="G2792"/>
      <c r="H2792"/>
      <c r="I2792"/>
      <c r="J2792"/>
      <c r="K2792"/>
    </row>
    <row r="2793" spans="1:11" x14ac:dyDescent="0.3">
      <c r="A2793"/>
      <c r="B2793"/>
      <c r="C2793"/>
      <c r="D2793"/>
      <c r="E2793"/>
      <c r="F2793"/>
      <c r="G2793"/>
      <c r="H2793"/>
      <c r="I2793"/>
      <c r="J2793"/>
      <c r="K2793"/>
    </row>
    <row r="2794" spans="1:11" x14ac:dyDescent="0.3">
      <c r="A2794"/>
      <c r="B2794"/>
      <c r="C2794"/>
      <c r="D2794"/>
      <c r="E2794"/>
      <c r="F2794"/>
      <c r="G2794"/>
      <c r="H2794"/>
      <c r="I2794"/>
      <c r="J2794"/>
      <c r="K2794"/>
    </row>
    <row r="2795" spans="1:11" x14ac:dyDescent="0.3">
      <c r="A2795"/>
      <c r="B2795"/>
      <c r="C2795"/>
      <c r="D2795"/>
      <c r="E2795"/>
      <c r="F2795"/>
      <c r="G2795"/>
      <c r="H2795"/>
      <c r="I2795"/>
      <c r="J2795"/>
      <c r="K2795"/>
    </row>
    <row r="2796" spans="1:11" x14ac:dyDescent="0.3">
      <c r="A2796"/>
      <c r="B2796"/>
      <c r="C2796"/>
      <c r="D2796"/>
      <c r="E2796"/>
      <c r="F2796"/>
      <c r="G2796"/>
      <c r="H2796"/>
      <c r="I2796"/>
      <c r="J2796"/>
      <c r="K2796"/>
    </row>
    <row r="2797" spans="1:11" x14ac:dyDescent="0.3">
      <c r="A2797"/>
      <c r="B2797"/>
      <c r="C2797"/>
      <c r="D2797"/>
      <c r="E2797"/>
      <c r="F2797"/>
      <c r="G2797"/>
      <c r="H2797"/>
      <c r="I2797"/>
      <c r="J2797"/>
      <c r="K2797"/>
    </row>
    <row r="2798" spans="1:11" x14ac:dyDescent="0.3">
      <c r="A2798"/>
      <c r="B2798"/>
      <c r="C2798"/>
      <c r="D2798"/>
      <c r="E2798"/>
      <c r="F2798"/>
      <c r="G2798"/>
      <c r="H2798"/>
      <c r="I2798"/>
      <c r="J2798"/>
      <c r="K2798"/>
    </row>
    <row r="2799" spans="1:11" x14ac:dyDescent="0.3">
      <c r="A2799"/>
      <c r="B2799"/>
      <c r="C2799"/>
      <c r="D2799"/>
      <c r="E2799"/>
      <c r="F2799"/>
      <c r="G2799"/>
      <c r="H2799"/>
      <c r="I2799"/>
      <c r="J2799"/>
      <c r="K2799"/>
    </row>
    <row r="2800" spans="1:11" x14ac:dyDescent="0.3">
      <c r="A2800"/>
      <c r="B2800"/>
      <c r="C2800"/>
      <c r="D2800"/>
      <c r="E2800"/>
      <c r="F2800"/>
      <c r="G2800"/>
      <c r="H2800"/>
      <c r="I2800"/>
      <c r="J2800"/>
      <c r="K2800"/>
    </row>
    <row r="2801" spans="1:11" x14ac:dyDescent="0.3">
      <c r="A2801"/>
      <c r="B2801"/>
      <c r="C2801"/>
      <c r="D2801"/>
      <c r="E2801"/>
      <c r="F2801"/>
      <c r="G2801"/>
      <c r="H2801"/>
      <c r="I2801"/>
      <c r="J2801"/>
      <c r="K2801"/>
    </row>
    <row r="2802" spans="1:11" x14ac:dyDescent="0.3">
      <c r="A2802"/>
      <c r="B2802"/>
      <c r="C2802"/>
      <c r="D2802"/>
      <c r="E2802"/>
      <c r="F2802"/>
      <c r="G2802"/>
      <c r="H2802"/>
      <c r="I2802"/>
      <c r="J2802"/>
      <c r="K2802"/>
    </row>
    <row r="2803" spans="1:11" x14ac:dyDescent="0.3">
      <c r="A2803"/>
      <c r="B2803"/>
      <c r="C2803"/>
      <c r="D2803"/>
      <c r="E2803"/>
      <c r="F2803"/>
      <c r="G2803"/>
      <c r="H2803"/>
      <c r="I2803"/>
      <c r="J2803"/>
      <c r="K2803"/>
    </row>
    <row r="2804" spans="1:11" x14ac:dyDescent="0.3">
      <c r="A2804"/>
      <c r="B2804"/>
      <c r="C2804"/>
      <c r="D2804"/>
      <c r="E2804"/>
      <c r="F2804"/>
      <c r="G2804"/>
      <c r="H2804"/>
      <c r="I2804"/>
      <c r="J2804"/>
      <c r="K2804"/>
    </row>
    <row r="2805" spans="1:11" x14ac:dyDescent="0.3">
      <c r="A2805"/>
      <c r="B2805"/>
      <c r="C2805"/>
      <c r="D2805"/>
      <c r="E2805"/>
      <c r="F2805"/>
      <c r="G2805"/>
      <c r="H2805"/>
      <c r="I2805"/>
      <c r="J2805"/>
      <c r="K2805"/>
    </row>
    <row r="2806" spans="1:11" x14ac:dyDescent="0.3">
      <c r="A2806"/>
      <c r="B2806"/>
      <c r="C2806"/>
      <c r="D2806"/>
      <c r="E2806"/>
      <c r="F2806"/>
      <c r="G2806"/>
      <c r="H2806"/>
      <c r="I2806"/>
      <c r="J2806"/>
      <c r="K2806"/>
    </row>
    <row r="2807" spans="1:11" x14ac:dyDescent="0.3">
      <c r="A2807"/>
      <c r="B2807"/>
      <c r="C2807"/>
      <c r="D2807"/>
      <c r="E2807"/>
      <c r="F2807"/>
      <c r="G2807"/>
      <c r="H2807"/>
      <c r="I2807"/>
      <c r="J2807"/>
      <c r="K2807"/>
    </row>
    <row r="2808" spans="1:11" x14ac:dyDescent="0.3">
      <c r="A2808"/>
      <c r="B2808"/>
      <c r="C2808"/>
      <c r="D2808"/>
      <c r="E2808"/>
      <c r="F2808"/>
      <c r="G2808"/>
      <c r="H2808"/>
      <c r="I2808"/>
      <c r="J2808"/>
      <c r="K2808"/>
    </row>
    <row r="2809" spans="1:11" x14ac:dyDescent="0.3">
      <c r="A2809"/>
      <c r="B2809"/>
      <c r="C2809"/>
      <c r="D2809"/>
      <c r="E2809"/>
      <c r="F2809"/>
      <c r="G2809"/>
      <c r="H2809"/>
      <c r="I2809"/>
      <c r="J2809"/>
      <c r="K2809"/>
    </row>
    <row r="2810" spans="1:11" x14ac:dyDescent="0.3">
      <c r="A2810"/>
      <c r="B2810"/>
      <c r="C2810"/>
      <c r="D2810"/>
      <c r="E2810"/>
      <c r="F2810"/>
      <c r="G2810"/>
      <c r="H2810"/>
      <c r="I2810"/>
      <c r="J2810"/>
      <c r="K2810"/>
    </row>
    <row r="2811" spans="1:11" x14ac:dyDescent="0.3">
      <c r="A2811"/>
      <c r="B2811"/>
      <c r="C2811"/>
      <c r="D2811"/>
      <c r="E2811"/>
      <c r="F2811"/>
      <c r="G2811"/>
      <c r="H2811"/>
      <c r="I2811"/>
      <c r="J2811"/>
      <c r="K2811"/>
    </row>
    <row r="2812" spans="1:11" x14ac:dyDescent="0.3">
      <c r="A2812"/>
      <c r="B2812"/>
      <c r="C2812"/>
      <c r="D2812"/>
      <c r="E2812"/>
      <c r="F2812"/>
      <c r="G2812"/>
      <c r="H2812"/>
      <c r="I2812"/>
      <c r="J2812"/>
      <c r="K2812"/>
    </row>
    <row r="2813" spans="1:11" x14ac:dyDescent="0.3">
      <c r="A2813"/>
      <c r="B2813"/>
      <c r="C2813"/>
      <c r="D2813"/>
      <c r="E2813"/>
      <c r="F2813"/>
      <c r="G2813"/>
      <c r="H2813"/>
      <c r="I2813"/>
      <c r="J2813"/>
      <c r="K2813"/>
    </row>
    <row r="2814" spans="1:11" x14ac:dyDescent="0.3">
      <c r="A2814"/>
      <c r="B2814"/>
      <c r="C2814"/>
      <c r="D2814"/>
      <c r="E2814"/>
      <c r="F2814"/>
      <c r="G2814"/>
      <c r="H2814"/>
      <c r="I2814"/>
      <c r="J2814"/>
      <c r="K2814"/>
    </row>
    <row r="2815" spans="1:11" x14ac:dyDescent="0.3">
      <c r="A2815"/>
      <c r="B2815"/>
      <c r="C2815"/>
      <c r="D2815"/>
      <c r="E2815"/>
      <c r="F2815"/>
      <c r="G2815"/>
      <c r="H2815"/>
      <c r="I2815"/>
      <c r="J2815"/>
      <c r="K2815"/>
    </row>
    <row r="2816" spans="1:11" x14ac:dyDescent="0.3">
      <c r="A2816"/>
      <c r="B2816"/>
      <c r="C2816"/>
      <c r="D2816"/>
      <c r="E2816"/>
      <c r="F2816"/>
      <c r="G2816"/>
      <c r="H2816"/>
      <c r="I2816"/>
      <c r="J2816"/>
      <c r="K2816"/>
    </row>
    <row r="2817" spans="1:11" x14ac:dyDescent="0.3">
      <c r="A2817"/>
      <c r="B2817"/>
      <c r="C2817"/>
      <c r="D2817"/>
      <c r="E2817"/>
      <c r="F2817"/>
      <c r="G2817"/>
      <c r="H2817"/>
      <c r="I2817"/>
      <c r="J2817"/>
      <c r="K2817"/>
    </row>
    <row r="2818" spans="1:11" x14ac:dyDescent="0.3">
      <c r="A2818"/>
      <c r="B2818"/>
      <c r="C2818"/>
      <c r="D2818"/>
      <c r="E2818"/>
      <c r="F2818"/>
      <c r="G2818"/>
      <c r="H2818"/>
      <c r="I2818"/>
      <c r="J2818"/>
      <c r="K2818"/>
    </row>
    <row r="2819" spans="1:11" x14ac:dyDescent="0.3">
      <c r="A2819"/>
      <c r="B2819"/>
      <c r="C2819"/>
      <c r="D2819"/>
      <c r="E2819"/>
      <c r="F2819"/>
      <c r="G2819"/>
      <c r="H2819"/>
      <c r="I2819"/>
      <c r="J2819"/>
      <c r="K2819"/>
    </row>
    <row r="2820" spans="1:11" x14ac:dyDescent="0.3">
      <c r="A2820"/>
      <c r="B2820"/>
      <c r="C2820"/>
      <c r="D2820"/>
      <c r="E2820"/>
      <c r="F2820"/>
      <c r="G2820"/>
      <c r="H2820"/>
      <c r="I2820"/>
      <c r="J2820"/>
      <c r="K2820"/>
    </row>
    <row r="2821" spans="1:11" x14ac:dyDescent="0.3">
      <c r="A2821"/>
      <c r="B2821"/>
      <c r="C2821"/>
      <c r="D2821"/>
      <c r="E2821"/>
      <c r="F2821"/>
      <c r="G2821"/>
      <c r="H2821"/>
      <c r="I2821"/>
      <c r="J2821"/>
      <c r="K2821"/>
    </row>
    <row r="2822" spans="1:11" x14ac:dyDescent="0.3">
      <c r="A2822"/>
      <c r="B2822"/>
      <c r="C2822"/>
      <c r="D2822"/>
      <c r="E2822"/>
      <c r="F2822"/>
      <c r="G2822"/>
      <c r="H2822"/>
      <c r="I2822"/>
      <c r="J2822"/>
      <c r="K2822"/>
    </row>
    <row r="2823" spans="1:11" x14ac:dyDescent="0.3">
      <c r="A2823"/>
      <c r="B2823"/>
      <c r="C2823"/>
      <c r="D2823"/>
      <c r="E2823"/>
      <c r="F2823"/>
      <c r="G2823"/>
      <c r="H2823"/>
      <c r="I2823"/>
      <c r="J2823"/>
      <c r="K2823"/>
    </row>
    <row r="2824" spans="1:11" x14ac:dyDescent="0.3">
      <c r="A2824"/>
      <c r="B2824"/>
      <c r="C2824"/>
      <c r="D2824"/>
      <c r="E2824"/>
      <c r="F2824"/>
      <c r="G2824"/>
      <c r="H2824"/>
      <c r="I2824"/>
      <c r="J2824"/>
      <c r="K2824"/>
    </row>
    <row r="2825" spans="1:11" x14ac:dyDescent="0.3">
      <c r="A2825"/>
      <c r="B2825"/>
      <c r="C2825"/>
      <c r="D2825"/>
      <c r="E2825"/>
      <c r="F2825"/>
      <c r="G2825"/>
      <c r="H2825"/>
      <c r="I2825"/>
      <c r="J2825"/>
      <c r="K2825"/>
    </row>
    <row r="2826" spans="1:11" x14ac:dyDescent="0.3">
      <c r="A2826"/>
      <c r="B2826"/>
      <c r="C2826"/>
      <c r="D2826"/>
      <c r="E2826"/>
      <c r="F2826"/>
      <c r="G2826"/>
      <c r="H2826"/>
      <c r="I2826"/>
      <c r="J2826"/>
      <c r="K2826"/>
    </row>
    <row r="2827" spans="1:11" x14ac:dyDescent="0.3">
      <c r="A2827"/>
      <c r="B2827"/>
      <c r="C2827"/>
      <c r="D2827"/>
      <c r="E2827"/>
      <c r="F2827"/>
      <c r="G2827"/>
      <c r="H2827"/>
      <c r="I2827"/>
      <c r="J2827"/>
      <c r="K2827"/>
    </row>
    <row r="2828" spans="1:11" x14ac:dyDescent="0.3">
      <c r="A2828"/>
      <c r="B2828"/>
      <c r="C2828"/>
      <c r="D2828"/>
      <c r="E2828"/>
      <c r="F2828"/>
      <c r="G2828"/>
      <c r="H2828"/>
      <c r="I2828"/>
      <c r="J2828"/>
      <c r="K2828"/>
    </row>
    <row r="2829" spans="1:11" x14ac:dyDescent="0.3">
      <c r="A2829"/>
      <c r="B2829"/>
      <c r="C2829"/>
      <c r="D2829"/>
      <c r="E2829"/>
      <c r="F2829"/>
      <c r="G2829"/>
      <c r="H2829"/>
      <c r="I2829"/>
      <c r="J2829"/>
      <c r="K2829"/>
    </row>
    <row r="2830" spans="1:11" x14ac:dyDescent="0.3">
      <c r="A2830"/>
      <c r="B2830"/>
      <c r="C2830"/>
      <c r="D2830"/>
      <c r="E2830"/>
      <c r="F2830"/>
      <c r="G2830"/>
      <c r="H2830"/>
      <c r="I2830"/>
      <c r="J2830"/>
      <c r="K2830"/>
    </row>
    <row r="2831" spans="1:11" x14ac:dyDescent="0.3">
      <c r="A2831"/>
      <c r="B2831"/>
      <c r="C2831"/>
      <c r="D2831"/>
      <c r="E2831"/>
      <c r="F2831"/>
      <c r="G2831"/>
      <c r="H2831"/>
      <c r="I2831"/>
      <c r="J2831"/>
      <c r="K2831"/>
    </row>
    <row r="2832" spans="1:11" x14ac:dyDescent="0.3">
      <c r="A2832"/>
      <c r="B2832"/>
      <c r="C2832"/>
      <c r="D2832"/>
      <c r="E2832"/>
      <c r="F2832"/>
      <c r="G2832"/>
      <c r="H2832"/>
      <c r="I2832"/>
      <c r="J2832"/>
      <c r="K2832"/>
    </row>
    <row r="2833" spans="1:11" x14ac:dyDescent="0.3">
      <c r="A2833"/>
      <c r="B2833"/>
      <c r="C2833"/>
      <c r="D2833"/>
      <c r="E2833"/>
      <c r="F2833"/>
      <c r="G2833"/>
      <c r="H2833"/>
      <c r="I2833"/>
      <c r="J2833"/>
      <c r="K2833"/>
    </row>
    <row r="2834" spans="1:11" x14ac:dyDescent="0.3">
      <c r="A2834"/>
      <c r="B2834"/>
      <c r="C2834"/>
      <c r="D2834"/>
      <c r="E2834"/>
      <c r="F2834"/>
      <c r="G2834"/>
      <c r="H2834"/>
      <c r="I2834"/>
      <c r="J2834"/>
      <c r="K2834"/>
    </row>
    <row r="2835" spans="1:11" x14ac:dyDescent="0.3">
      <c r="A2835"/>
      <c r="B2835"/>
      <c r="C2835"/>
      <c r="D2835"/>
      <c r="E2835"/>
      <c r="F2835"/>
      <c r="G2835"/>
      <c r="H2835"/>
      <c r="I2835"/>
      <c r="J2835"/>
      <c r="K2835"/>
    </row>
    <row r="2836" spans="1:11" x14ac:dyDescent="0.3">
      <c r="A2836"/>
      <c r="B2836"/>
      <c r="C2836"/>
      <c r="D2836"/>
      <c r="E2836"/>
      <c r="F2836"/>
      <c r="G2836"/>
      <c r="H2836"/>
      <c r="I2836"/>
      <c r="J2836"/>
      <c r="K2836"/>
    </row>
    <row r="2837" spans="1:11" x14ac:dyDescent="0.3">
      <c r="A2837"/>
      <c r="B2837"/>
      <c r="C2837"/>
      <c r="D2837"/>
      <c r="E2837"/>
      <c r="F2837"/>
      <c r="G2837"/>
      <c r="H2837"/>
      <c r="I2837"/>
      <c r="J2837"/>
      <c r="K2837"/>
    </row>
    <row r="2838" spans="1:11" x14ac:dyDescent="0.3">
      <c r="A2838"/>
      <c r="B2838"/>
      <c r="C2838"/>
      <c r="D2838"/>
      <c r="E2838"/>
      <c r="F2838"/>
      <c r="G2838"/>
      <c r="H2838"/>
      <c r="I2838"/>
      <c r="J2838"/>
      <c r="K2838"/>
    </row>
    <row r="2839" spans="1:11" x14ac:dyDescent="0.3">
      <c r="A2839"/>
      <c r="B2839"/>
      <c r="C2839"/>
      <c r="D2839"/>
      <c r="E2839"/>
      <c r="F2839"/>
      <c r="G2839"/>
      <c r="H2839"/>
      <c r="I2839"/>
      <c r="J2839"/>
      <c r="K2839"/>
    </row>
    <row r="2840" spans="1:11" x14ac:dyDescent="0.3">
      <c r="A2840"/>
      <c r="B2840"/>
      <c r="C2840"/>
      <c r="D2840"/>
      <c r="E2840"/>
      <c r="F2840"/>
      <c r="G2840"/>
      <c r="H2840"/>
      <c r="I2840"/>
      <c r="J2840"/>
      <c r="K2840"/>
    </row>
    <row r="2841" spans="1:11" x14ac:dyDescent="0.3">
      <c r="A2841"/>
      <c r="B2841"/>
      <c r="C2841"/>
      <c r="D2841"/>
      <c r="E2841"/>
      <c r="F2841"/>
      <c r="G2841"/>
      <c r="H2841"/>
      <c r="I2841"/>
      <c r="J2841"/>
      <c r="K2841"/>
    </row>
    <row r="2842" spans="1:11" x14ac:dyDescent="0.3">
      <c r="A2842"/>
      <c r="B2842"/>
      <c r="C2842"/>
      <c r="D2842"/>
      <c r="E2842"/>
      <c r="F2842"/>
      <c r="G2842"/>
      <c r="H2842"/>
      <c r="I2842"/>
      <c r="J2842"/>
      <c r="K2842"/>
    </row>
    <row r="2843" spans="1:11" x14ac:dyDescent="0.3">
      <c r="A2843"/>
      <c r="B2843"/>
      <c r="C2843"/>
      <c r="D2843"/>
      <c r="E2843"/>
      <c r="F2843"/>
      <c r="G2843"/>
      <c r="H2843"/>
      <c r="I2843"/>
      <c r="J2843"/>
      <c r="K2843"/>
    </row>
    <row r="2844" spans="1:11" x14ac:dyDescent="0.3">
      <c r="A2844"/>
      <c r="B2844"/>
      <c r="C2844"/>
      <c r="D2844"/>
      <c r="E2844"/>
      <c r="F2844"/>
      <c r="G2844"/>
      <c r="H2844"/>
      <c r="I2844"/>
      <c r="J2844"/>
      <c r="K2844"/>
    </row>
    <row r="2845" spans="1:11" x14ac:dyDescent="0.3">
      <c r="A2845"/>
      <c r="B2845"/>
      <c r="C2845"/>
      <c r="D2845"/>
      <c r="E2845"/>
      <c r="F2845"/>
      <c r="G2845"/>
      <c r="H2845"/>
      <c r="I2845"/>
      <c r="J2845"/>
      <c r="K2845"/>
    </row>
    <row r="2846" spans="1:11" x14ac:dyDescent="0.3">
      <c r="A2846"/>
      <c r="B2846"/>
      <c r="C2846"/>
      <c r="D2846"/>
      <c r="E2846"/>
      <c r="F2846"/>
      <c r="G2846"/>
      <c r="H2846"/>
      <c r="I2846"/>
      <c r="J2846"/>
      <c r="K2846"/>
    </row>
    <row r="2847" spans="1:11" x14ac:dyDescent="0.3">
      <c r="A2847"/>
      <c r="B2847"/>
      <c r="C2847"/>
      <c r="D2847"/>
      <c r="E2847"/>
      <c r="F2847"/>
      <c r="G2847"/>
      <c r="H2847"/>
      <c r="I2847"/>
      <c r="J2847"/>
      <c r="K2847"/>
    </row>
    <row r="2848" spans="1:11" x14ac:dyDescent="0.3">
      <c r="A2848"/>
      <c r="B2848"/>
      <c r="C2848"/>
      <c r="D2848"/>
      <c r="E2848"/>
      <c r="F2848"/>
      <c r="G2848"/>
      <c r="H2848"/>
      <c r="I2848"/>
      <c r="J2848"/>
      <c r="K2848"/>
    </row>
    <row r="2849" spans="1:11" x14ac:dyDescent="0.3">
      <c r="A2849"/>
      <c r="B2849"/>
      <c r="C2849"/>
      <c r="D2849"/>
      <c r="E2849"/>
      <c r="F2849"/>
      <c r="G2849"/>
      <c r="H2849"/>
      <c r="I2849"/>
      <c r="J2849"/>
      <c r="K2849"/>
    </row>
    <row r="2850" spans="1:11" x14ac:dyDescent="0.3">
      <c r="A2850"/>
      <c r="B2850"/>
      <c r="C2850"/>
      <c r="D2850"/>
      <c r="E2850"/>
      <c r="F2850"/>
      <c r="G2850"/>
      <c r="H2850"/>
      <c r="I2850"/>
      <c r="J2850"/>
      <c r="K2850"/>
    </row>
    <row r="2851" spans="1:11" x14ac:dyDescent="0.3">
      <c r="A2851"/>
      <c r="B2851"/>
      <c r="C2851"/>
      <c r="D2851"/>
      <c r="E2851"/>
      <c r="F2851"/>
      <c r="G2851"/>
      <c r="H2851"/>
      <c r="I2851"/>
      <c r="J2851"/>
      <c r="K2851"/>
    </row>
    <row r="2852" spans="1:11" x14ac:dyDescent="0.3">
      <c r="A2852"/>
      <c r="B2852"/>
      <c r="C2852"/>
      <c r="D2852"/>
      <c r="E2852"/>
      <c r="F2852"/>
      <c r="G2852"/>
      <c r="H2852"/>
      <c r="I2852"/>
      <c r="J2852"/>
      <c r="K2852"/>
    </row>
    <row r="2853" spans="1:11" x14ac:dyDescent="0.3">
      <c r="A2853"/>
      <c r="B2853"/>
      <c r="C2853"/>
      <c r="D2853"/>
      <c r="E2853"/>
      <c r="F2853"/>
      <c r="G2853"/>
      <c r="H2853"/>
      <c r="I2853"/>
      <c r="J2853"/>
      <c r="K2853"/>
    </row>
    <row r="2854" spans="1:11" x14ac:dyDescent="0.3">
      <c r="A2854"/>
      <c r="B2854"/>
      <c r="C2854"/>
      <c r="D2854"/>
      <c r="E2854"/>
      <c r="F2854"/>
      <c r="G2854"/>
      <c r="H2854"/>
      <c r="I2854"/>
      <c r="J2854"/>
      <c r="K2854"/>
    </row>
    <row r="2855" spans="1:11" x14ac:dyDescent="0.3">
      <c r="A2855"/>
      <c r="B2855"/>
      <c r="C2855"/>
      <c r="D2855"/>
      <c r="E2855"/>
      <c r="F2855"/>
      <c r="G2855"/>
      <c r="H2855"/>
      <c r="I2855"/>
      <c r="J2855"/>
      <c r="K2855"/>
    </row>
    <row r="2856" spans="1:11" x14ac:dyDescent="0.3">
      <c r="A2856"/>
      <c r="B2856"/>
      <c r="C2856"/>
      <c r="D2856"/>
      <c r="E2856"/>
      <c r="F2856"/>
      <c r="G2856"/>
      <c r="H2856"/>
      <c r="I2856"/>
      <c r="J2856"/>
      <c r="K2856"/>
    </row>
  </sheetData>
  <sheetProtection algorithmName="SHA-512" hashValue="ymzhZ/KtE3ltFZ5PZq/j7/JhzLqUaqxCvCbaqRj3QwW2cxQOUso+STpxigHMBNWxPVJy8aiGuR2DZ6wVvqQKuQ==" saltValue="AErF+464n50fi5gcczImGA==" spinCount="100000" sheet="1" pivotTables="0"/>
  <sortState xmlns:xlrd2="http://schemas.microsoft.com/office/spreadsheetml/2017/richdata2" ref="A1:K2856">
    <sortCondition ref="B1:B2856"/>
    <sortCondition ref="D1:D2856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Balance Sheet</vt:lpstr>
      <vt:lpstr>Revenue and Summary</vt:lpstr>
      <vt:lpstr>Revenue and Expense Detail</vt:lpstr>
      <vt:lpstr>Input</vt:lpstr>
      <vt:lpstr>GLDetails</vt:lpstr>
      <vt:lpstr>GL_Audit_Trail</vt:lpstr>
      <vt:lpstr>'Revenue and Expense Detail'!Print_Area</vt:lpstr>
      <vt:lpstr>'Revenue and Summary'!Print_Area</vt:lpstr>
      <vt:lpstr>'Revenue and Expense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kspence</dc:creator>
  <cp:lastModifiedBy>Ryan Beidelman</cp:lastModifiedBy>
  <cp:lastPrinted>2020-10-08T21:30:11Z</cp:lastPrinted>
  <dcterms:created xsi:type="dcterms:W3CDTF">2015-08-04T15:59:41Z</dcterms:created>
  <dcterms:modified xsi:type="dcterms:W3CDTF">2021-03-16T02:40:53Z</dcterms:modified>
</cp:coreProperties>
</file>